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<sst xmlns="http://schemas.openxmlformats.org/spreadsheetml/2006/main" count="1216" uniqueCount="661">
  <si>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</si>
  <si>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</si>
  <si>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</si>
  <si>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</si>
  <si>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</si>
  <si>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</si>
  <si>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</si>
  <si>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</si>
  <si>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</si>
  <si>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</si>
  <si>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</si>
  <si>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</si>
  <si>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</si>
  <si>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</si>
  <si>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</si>
  <si>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</si>
  <si>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</si>
  <si>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</si>
  <si>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</si>
  <si>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</si>
  <si>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</si>
  <si>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</si>
  <si>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</si>
  <si>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</si>
  <si>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</si>
  <si>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</si>
  <si>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</si>
  <si>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</si>
  <si>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</si>
  <si>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</si>
  <si>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</si>
  <si>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</si>
  <si>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</si>
  <si>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</si>
  <si>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</si>
  <si>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</si>
  <si>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</si>
  <si>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</si>
  <si>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</si>
  <si>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</si>
  <si>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</si>
  <si>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</si>
  <si>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</si>
  <si>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</si>
  <si>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</si>
  <si>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</si>
  <si>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</si>
  <si>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</si>
  <si>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</si>
  <si>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</si>
  <si>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</si>
  <si>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</si>
  <si>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</si>
  <si>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</si>
  <si>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</si>
  <si>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</si>
  <si>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</si>
  <si>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</si>
  <si>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</si>
  <si>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</si>
  <si>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</si>
  <si>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</si>
  <si>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</si>
  <si>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</si>
  <si>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</si>
  <si>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</si>
  <si>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</si>
  <si>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</si>
  <si>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</si>
  <si>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</si>
  <si>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</si>
  <si>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</si>
  <si>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</si>
  <si>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</si>
  <si>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</si>
  <si>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</si>
  <si>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</si>
  <si>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</si>
  <si>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</si>
  <si>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</si>
  <si>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</si>
  <si>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</si>
  <si>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</si>
  <si>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</si>
  <si>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</si>
  <si>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</si>
  <si>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</si>
  <si>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</si>
  <si>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</si>
  <si>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</si>
  <si>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</si>
  <si>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</si>
  <si>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</si>
  <si>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</si>
  <si>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</si>
  <si>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</si>
  <si>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</si>
  <si>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</si>
  <si>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</si>
  <si>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</si>
  <si>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</si>
  <si>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</si>
  <si>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</si>
  <si>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</si>
  <si>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</si>
  <si>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</si>
  <si>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</si>
  <si>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</si>
  <si>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</si>
  <si>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</si>
  <si>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</si>
  <si>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</si>
  <si>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</si>
  <si>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</si>
  <si>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</si>
  <si>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</si>
  <si>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</si>
  <si>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</si>
  <si>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</si>
  <si>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</si>
  <si>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</si>
  <si>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</si>
  <si>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</si>
  <si>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</si>
  <si>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</si>
  <si>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</si>
  <si>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</si>
  <si>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</si>
  <si>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</si>
  <si>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</si>
  <si>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</si>
  <si>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</si>
  <si>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</si>
  <si>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</si>
  <si>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</si>
  <si>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</si>
  <si>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</si>
  <si>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</si>
  <si>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</si>
  <si>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</si>
  <si>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</si>
  <si>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</si>
  <si>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</si>
  <si>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</si>
  <si>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</si>
  <si>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</si>
  <si>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</si>
  <si>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</si>
  <si>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</si>
  <si>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</si>
  <si>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</si>
  <si>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</si>
  <si>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</si>
  <si>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</si>
  <si>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</si>
  <si>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</si>
  <si>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</si>
  <si>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</si>
  <si>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</si>
  <si>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</si>
  <si>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</si>
  <si>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</si>
  <si>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</si>
  <si>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</si>
  <si>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</si>
  <si>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</si>
  <si>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</si>
  <si>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</si>
  <si>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</si>
  <si>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</si>
  <si>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</si>
  <si>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</si>
  <si>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</si>
  <si>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</si>
  <si>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</si>
  <si>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</si>
  <si>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</si>
  <si>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</si>
  <si>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</si>
  <si>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</si>
  <si>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</si>
  <si>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</si>
  <si>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</si>
  <si>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</si>
  <si>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</si>
  <si>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</si>
  <si>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</si>
  <si>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</si>
  <si>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</si>
  <si>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</si>
  <si>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</si>
  <si>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</si>
  <si>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</si>
  <si>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</si>
  <si>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</si>
  <si>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</si>
  <si>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</si>
  <si>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</si>
  <si>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</si>
  <si>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</si>
  <si>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</si>
  <si>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</si>
  <si>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</si>
  <si>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</si>
  <si>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</si>
  <si>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</si>
  <si>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</si>
  <si>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</si>
  <si>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</si>
  <si>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</si>
  <si>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</si>
  <si>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</si>
  <si>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</si>
  <si>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</si>
  <si>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</si>
  <si>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</si>
  <si>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</si>
  <si>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</si>
  <si>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</si>
  <si>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</si>
  <si>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</si>
  <si>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</si>
  <si>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</si>
  <si>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</si>
  <si>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</si>
  <si>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</si>
  <si>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</si>
  <si>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</si>
  <si>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</si>
  <si>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</si>
  <si>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</si>
  <si>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</si>
  <si>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</si>
  <si>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</si>
  <si>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</si>
  <si>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</si>
  <si>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</si>
  <si>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</si>
  <si>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</si>
  <si>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</si>
  <si>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</si>
  <si>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</si>
  <si>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</si>
  <si>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</si>
  <si>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</si>
  <si>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</si>
  <si>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</si>
  <si>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</si>
  <si>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</si>
  <si>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</si>
  <si>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</si>
  <si>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</si>
  <si>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</si>
  <si>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</si>
  <si>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</si>
  <si>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</si>
  <si>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</si>
  <si>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</si>
  <si>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</si>
  <si>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</si>
  <si>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</si>
  <si>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</si>
  <si>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</si>
  <si>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</si>
  <si>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</si>
  <si>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</si>
  <si>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</si>
  <si>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</si>
  <si>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</si>
  <si>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</si>
  <si>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</si>
  <si>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</si>
  <si>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</si>
  <si>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</si>
  <si>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</si>
  <si>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</si>
  <si>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</si>
  <si>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</si>
  <si>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</si>
  <si>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</si>
  <si>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</si>
  <si>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</si>
  <si>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</si>
  <si>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</si>
  <si>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</si>
  <si>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</si>
  <si>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</si>
  <si>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</si>
  <si>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</si>
  <si>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</si>
  <si>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</si>
  <si>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</si>
  <si>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</si>
  <si>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</si>
  <si>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</si>
  <si>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</si>
  <si>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</si>
  <si>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</si>
  <si>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</si>
  <si>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</si>
  <si>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</si>
  <si>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</si>
  <si>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</si>
  <si>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</si>
  <si>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</si>
  <si>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</si>
  <si>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</si>
  <si>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</si>
  <si>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</si>
  <si>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</si>
  <si>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</si>
  <si>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</si>
  <si>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</si>
  <si>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</si>
  <si>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</si>
  <si>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</si>
  <si>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</si>
  <si>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</si>
  <si>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</si>
  <si>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</si>
  <si>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</si>
  <si>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</si>
  <si>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</si>
  <si>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</si>
  <si>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</si>
  <si>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</si>
  <si>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</si>
  <si>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</si>
  <si>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</si>
  <si>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</si>
  <si>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</si>
  <si>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</si>
  <si>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</si>
  <si>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</si>
  <si>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</si>
  <si>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</si>
  <si>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</si>
  <si>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</si>
  <si>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</si>
  <si>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</si>
  <si>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</si>
  <si>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</si>
  <si>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</si>
  <si>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</si>
  <si>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</si>
  <si>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</si>
  <si>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</si>
  <si>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</si>
  <si>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</si>
  <si>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</si>
  <si>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</si>
  <si>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</si>
  <si>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</si>
  <si>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</si>
  <si>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</si>
  <si>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</si>
  <si>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</si>
  <si>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</si>
  <si>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</si>
  <si>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</si>
  <si>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</si>
  <si>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</si>
  <si>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</si>
  <si>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</si>
  <si>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</si>
  <si>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</si>
  <si>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</si>
  <si>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</si>
  <si>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</si>
  <si>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</si>
  <si>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</si>
  <si>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</si>
  <si>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</si>
  <si>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</si>
  <si>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</si>
  <si>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</si>
  <si>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</si>
  <si>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</si>
  <si>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</si>
  <si>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</si>
  <si>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</si>
  <si>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</si>
  <si>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</si>
  <si>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</si>
  <si>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</si>
  <si>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</si>
  <si>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</si>
  <si>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</si>
  <si>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</si>
  <si>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</si>
  <si>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</si>
  <si>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</si>
  <si>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</si>
  <si>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</si>
  <si>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</si>
  <si>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</si>
  <si>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</si>
  <si>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</si>
  <si>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</si>
  <si>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</si>
  <si>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</si>
  <si>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</si>
  <si>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</si>
  <si>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</si>
  <si>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</si>
  <si>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</si>
  <si>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</si>
  <si>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</si>
  <si>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</si>
  <si>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</si>
  <si>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</si>
  <si>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</si>
  <si>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</si>
  <si>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</si>
  <si>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</si>
  <si>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</si>
  <si>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</si>
  <si>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</si>
  <si>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</si>
  <si>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</si>
  <si>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</si>
  <si>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</si>
  <si>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</si>
  <si>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</si>
  <si>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</si>
  <si>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</si>
  <si>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</si>
  <si>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</si>
  <si>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</si>
  <si>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</si>
  <si>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</si>
  <si>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</si>
  <si>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</si>
  <si>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</si>
  <si>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</si>
  <si>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</si>
  <si>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</si>
  <si>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</si>
  <si>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</si>
  <si>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</si>
  <si>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</si>
  <si>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</si>
  <si>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</si>
  <si>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</si>
  <si>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</si>
  <si>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</si>
  <si>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</si>
  <si>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</si>
  <si>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</si>
  <si>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</si>
  <si>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</si>
  <si>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</si>
  <si>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</si>
  <si>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</si>
  <si>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</si>
  <si>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</si>
  <si>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</si>
  <si>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</si>
  <si>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</si>
  <si>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</si>
  <si>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</si>
  <si>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</si>
  <si>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</si>
  <si>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</si>
  <si>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</si>
  <si>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</si>
  <si>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</si>
  <si>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</si>
  <si>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</si>
  <si>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</si>
  <si>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</si>
  <si>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</si>
  <si>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</si>
  <si>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</si>
  <si>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</si>
  <si>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</si>
  <si>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</si>
  <si>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</si>
  <si>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</si>
  <si>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</si>
  <si>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</si>
  <si>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</si>
  <si>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</si>
  <si>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</si>
  <si>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</si>
  <si>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</si>
  <si>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</si>
  <si>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</si>
  <si>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</si>
  <si>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</si>
  <si>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</si>
  <si>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</si>
  <si>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</si>
  <si>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</si>
  <si>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</si>
  <si>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</si>
  <si>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</si>
  <si>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</si>
  <si>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</si>
  <si>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</si>
  <si>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</si>
  <si>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</si>
  <si>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</si>
  <si>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</si>
  <si>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</si>
  <si>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</si>
  <si>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</si>
  <si>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</si>
  <si>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</si>
  <si>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</si>
  <si>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</si>
  <si>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</si>
  <si>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</si>
  <si>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</si>
  <si>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</si>
  <si>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</si>
  <si>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</si>
  <si>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</si>
  <si>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</si>
  <si>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</si>
  <si>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</si>
  <si>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</si>
  <si>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</si>
  <si>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</si>
  <si>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</si>
  <si>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</si>
  <si>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</si>
  <si>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</si>
  <si>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</si>
  <si>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</si>
  <si>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</si>
  <si>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</si>
  <si>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</si>
  <si>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</si>
  <si>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</si>
  <si>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</si>
  <si>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</si>
  <si>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</si>
  <si>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</si>
  <si>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</si>
  <si>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</si>
  <si>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</si>
  <si>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</si>
  <si>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</si>
  <si>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</si>
  <si>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</si>
  <si>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</si>
  <si>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</si>
  <si>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</si>
  <si>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</si>
  <si>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</si>
  <si>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</si>
  <si>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</si>
  <si>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</si>
  <si>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</si>
  <si>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</si>
  <si>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</si>
  <si>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</si>
  <si>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</si>
  <si>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</si>
  <si>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</si>
  <si>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</si>
  <si>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</si>
  <si>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</si>
  <si>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</si>
  <si>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</si>
  <si>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</si>
  <si>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</si>
  <si>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</si>
  <si>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</si>
  <si>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</si>
  <si>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</si>
  <si>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</si>
  <si>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</si>
  <si>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</si>
  <si>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</si>
  <si>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</si>
  <si>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</si>
  <si>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</si>
  <si>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</si>
  <si>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</si>
  <si>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</si>
  <si>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</si>
  <si>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</si>
  <si>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</si>
  <si>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</si>
  <si>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</si>
  <si>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</si>
  <si>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</si>
  <si>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</si>
  <si>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</si>
  <si>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</si>
  <si>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</si>
  <si>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</si>
  <si>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</si>
  <si>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</si>
  <si>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</si>
  <si>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</si>
  <si>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</si>
  <si>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</si>
  <si>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</si>
  <si>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</si>
  <si>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</si>
  <si>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</si>
  <si>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</si>
  <si>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</si>
  <si>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</si>
  <si>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</si>
  <si>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</si>
  <si>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</si>
  <si>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</si>
  <si>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</si>
  <si>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</si>
  <si>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</si>
  <si>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</si>
  <si>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</si>
  <si>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</si>
  <si>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</si>
  <si>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</si>
  <si>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</si>
  <si>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</si>
  <si>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</si>
  <si>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</si>
  <si>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</si>
  <si>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</si>
  <si>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</si>
  <si>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</si>
  <si>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</si>
  <si>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</si>
  <si>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</si>
  <si>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</si>
  <si>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</si>
  <si>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</si>
  <si>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</si>
  <si>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</si>
  <si>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</si>
  <si>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</si>
  <si>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</si>
  <si>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</si>
  <si>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</si>
  <si>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</si>
  <si>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</si>
  <si>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</si>
  <si>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</si>
  <si>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</si>
  <si>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</si>
  <si>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</si>
  <si>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</si>
  <si>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</si>
  <si>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</si>
  <si>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</si>
  <si>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</si>
  <si>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</si>
  <si>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 xml:space="preserve">Додаток № 1 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65-ої позачергової сесії                                  міської ради VII скликання                                                   від 13 листопада 2020 року №1231 )                  </t>
  </si>
  <si>
    <t xml:space="preserve">Додаток № 2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65-ої позачергової сесії                                  міської ради VII скликання                                                   від 13 листопада 2020 року № 1231 )                  </t>
  </si>
  <si>
    <t xml:space="preserve">Додаток № 6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позачергової  сесії                                   міської ради VII скликання                                                   від 13 листопада 2020 року № 1231  )                  </t>
  </si>
  <si>
    <t xml:space="preserve">Додаток № 5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65-ої позачергової сесії                                  міської ради VII скликання                                                   від 13 листопада 2020 року № 1231 )                  </t>
  </si>
  <si>
    <t xml:space="preserve">Додаток № 4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позачергової сесії міської ради        VII скликання                                                                                       від 13 листопада 2020 року № 1231 )                  </t>
  </si>
  <si>
    <t xml:space="preserve">Додаток № 3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 65-ої позачергової  сесії міської ради  VII скликання                                                   від 13 листопада 2020 року № 1231 )                  </t>
  </si>
  <si>
    <t xml:space="preserve">Додаток № 8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 позачергової                                  міської ради VII скликання                                                   від 13 листопада 2020 року № 1231  )                  </t>
  </si>
  <si>
    <t xml:space="preserve">Додаток № 7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65-ої  сесії позачергової  міської ради              VII скликання                                                                                                                від 13 листопада 2020 року № 1231 )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</si>
</sst>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69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3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653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282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296</v>
      </c>
      <c r="B7" s="670" t="s">
        <v>350</v>
      </c>
      <c r="C7" s="670" t="s">
        <v>351</v>
      </c>
      <c r="D7" s="672" t="s">
        <v>246</v>
      </c>
      <c r="E7" s="674" t="s">
        <v>247</v>
      </c>
      <c r="F7" s="675"/>
    </row>
    <row r="8" spans="1:6" s="5" customFormat="1" ht="51.75" customHeight="1">
      <c r="A8" s="669"/>
      <c r="B8" s="671"/>
      <c r="C8" s="676"/>
      <c r="D8" s="673"/>
      <c r="E8" s="33" t="s">
        <v>248</v>
      </c>
      <c r="F8" s="34" t="s">
        <v>266</v>
      </c>
    </row>
    <row r="9" spans="1:6" s="19" customFormat="1" ht="22.5" customHeight="1">
      <c r="A9" s="18">
        <v>1</v>
      </c>
      <c r="B9" s="37">
        <v>2</v>
      </c>
      <c r="C9" s="37" t="s">
        <v>352</v>
      </c>
      <c r="D9" s="18" t="s">
        <v>353</v>
      </c>
      <c r="E9" s="18" t="s">
        <v>354</v>
      </c>
      <c r="F9" s="18" t="s">
        <v>355</v>
      </c>
    </row>
    <row r="10" spans="1:6" s="24" customFormat="1" ht="18" customHeight="1">
      <c r="A10" s="20">
        <v>10000000</v>
      </c>
      <c r="B10" s="38" t="s">
        <v>249</v>
      </c>
      <c r="C10" s="275">
        <f>D10+E10</f>
        <v>56032650</v>
      </c>
      <c r="D10" s="274">
        <f>D11+D19+D24+D30+D48</f>
        <v>55990850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250</v>
      </c>
      <c r="C11" s="275">
        <f aca="true" t="shared" si="0" ref="C11:C105">D11+E11</f>
        <v>36056800</v>
      </c>
      <c r="D11" s="274">
        <f>SUM(D12,D17)</f>
        <v>36056800</v>
      </c>
      <c r="E11" s="265"/>
      <c r="F11" s="265"/>
    </row>
    <row r="12" spans="1:6" ht="18.75">
      <c r="A12" s="20">
        <v>11010000</v>
      </c>
      <c r="B12" s="25" t="s">
        <v>317</v>
      </c>
      <c r="C12" s="275">
        <f t="shared" si="0"/>
        <v>36044300</v>
      </c>
      <c r="D12" s="274">
        <f>SUM(D13,D14,D15,D16,)</f>
        <v>36044300</v>
      </c>
      <c r="E12" s="265"/>
      <c r="F12" s="265"/>
    </row>
    <row r="13" spans="1:6" ht="47.25">
      <c r="A13" s="10">
        <v>11010100</v>
      </c>
      <c r="B13" s="41" t="s">
        <v>415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417</v>
      </c>
      <c r="C14" s="275">
        <f t="shared" si="0"/>
        <v>3388400</v>
      </c>
      <c r="D14" s="281">
        <v>3388400</v>
      </c>
      <c r="E14" s="267"/>
      <c r="F14" s="267"/>
    </row>
    <row r="15" spans="1:6" ht="47.25">
      <c r="A15" s="10">
        <v>11010400</v>
      </c>
      <c r="B15" s="55" t="s">
        <v>405</v>
      </c>
      <c r="C15" s="275">
        <f t="shared" si="0"/>
        <v>2253100</v>
      </c>
      <c r="D15" s="281">
        <v>2253100</v>
      </c>
      <c r="E15" s="267"/>
      <c r="F15" s="267"/>
    </row>
    <row r="16" spans="1:6" ht="31.5">
      <c r="A16" s="7">
        <v>11010500</v>
      </c>
      <c r="B16" s="56" t="s">
        <v>418</v>
      </c>
      <c r="C16" s="275">
        <f t="shared" si="0"/>
        <v>49000</v>
      </c>
      <c r="D16" s="281">
        <v>49000</v>
      </c>
      <c r="E16" s="267"/>
      <c r="F16" s="267"/>
    </row>
    <row r="17" spans="1:6" ht="18" customHeight="1">
      <c r="A17" s="20">
        <v>11020000</v>
      </c>
      <c r="B17" s="25" t="s">
        <v>251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319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414</v>
      </c>
      <c r="C19" s="275">
        <f t="shared" si="0"/>
        <v>15350</v>
      </c>
      <c r="D19" s="274">
        <f>SUM(D20,D22)</f>
        <v>15350</v>
      </c>
      <c r="E19" s="265"/>
      <c r="F19" s="265"/>
    </row>
    <row r="20" spans="1:6" s="5" customFormat="1" ht="21" customHeight="1">
      <c r="A20" s="20">
        <v>13010000</v>
      </c>
      <c r="B20" s="25" t="s">
        <v>333</v>
      </c>
      <c r="C20" s="275">
        <f t="shared" si="0"/>
        <v>2550</v>
      </c>
      <c r="D20" s="283">
        <v>2550</v>
      </c>
      <c r="E20" s="265"/>
      <c r="F20" s="265"/>
    </row>
    <row r="21" spans="1:6" s="6" customFormat="1" ht="63">
      <c r="A21" s="7">
        <v>13010200</v>
      </c>
      <c r="B21" s="4" t="s">
        <v>174</v>
      </c>
      <c r="C21" s="275">
        <f t="shared" si="0"/>
        <v>2550</v>
      </c>
      <c r="D21" s="281">
        <v>2550</v>
      </c>
      <c r="E21" s="266"/>
      <c r="F21" s="266"/>
    </row>
    <row r="22" spans="1:6" s="6" customFormat="1" ht="18.75">
      <c r="A22" s="20">
        <v>13030000</v>
      </c>
      <c r="B22" s="25" t="s">
        <v>136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137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346</v>
      </c>
      <c r="C24" s="275">
        <f t="shared" si="0"/>
        <v>2685000</v>
      </c>
      <c r="D24" s="274">
        <f>SUM(D25,D27,D29)</f>
        <v>2685000</v>
      </c>
      <c r="E24" s="268"/>
      <c r="F24" s="268"/>
    </row>
    <row r="25" spans="1:6" s="45" customFormat="1" ht="37.5">
      <c r="A25" s="278">
        <v>14020000</v>
      </c>
      <c r="B25" s="279" t="s">
        <v>347</v>
      </c>
      <c r="C25" s="275">
        <f t="shared" si="0"/>
        <v>180000</v>
      </c>
      <c r="D25" s="274">
        <v>180000</v>
      </c>
      <c r="E25" s="268"/>
      <c r="F25" s="268"/>
    </row>
    <row r="26" spans="1:6" s="45" customFormat="1" ht="18.75">
      <c r="A26" s="59">
        <v>14021900</v>
      </c>
      <c r="B26" s="59" t="s">
        <v>348</v>
      </c>
      <c r="C26" s="275">
        <f t="shared" si="0"/>
        <v>180000</v>
      </c>
      <c r="D26" s="274">
        <v>180000</v>
      </c>
      <c r="E26" s="268"/>
      <c r="F26" s="268"/>
    </row>
    <row r="27" spans="1:6" s="45" customFormat="1" ht="56.25">
      <c r="A27" s="278">
        <v>14030000</v>
      </c>
      <c r="B27" s="279" t="s">
        <v>349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348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344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340</v>
      </c>
      <c r="C30" s="275">
        <f t="shared" si="0"/>
        <v>17233700</v>
      </c>
      <c r="D30" s="274">
        <f>D31+D41+D44</f>
        <v>17233700</v>
      </c>
      <c r="E30" s="265"/>
      <c r="F30" s="265"/>
    </row>
    <row r="31" spans="1:6" ht="18" customHeight="1">
      <c r="A31" s="20">
        <v>18010000</v>
      </c>
      <c r="B31" s="25" t="s">
        <v>341</v>
      </c>
      <c r="C31" s="275">
        <f t="shared" si="0"/>
        <v>10139000</v>
      </c>
      <c r="D31" s="274">
        <f>D32+D33+D34+D35+D36+D37+D38+D39+D40</f>
        <v>10139000</v>
      </c>
      <c r="E31" s="266"/>
      <c r="F31" s="266"/>
    </row>
    <row r="32" spans="1:6" ht="45.75" customHeight="1">
      <c r="A32" s="10">
        <v>18010100</v>
      </c>
      <c r="B32" s="41" t="s">
        <v>356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342</v>
      </c>
      <c r="C33" s="284">
        <f t="shared" si="0"/>
        <v>60900</v>
      </c>
      <c r="D33" s="281">
        <v>60900</v>
      </c>
      <c r="E33" s="135"/>
      <c r="F33" s="266"/>
    </row>
    <row r="34" spans="1:6" ht="47.25">
      <c r="A34" s="10">
        <v>18010300</v>
      </c>
      <c r="B34" s="41" t="s">
        <v>419</v>
      </c>
      <c r="C34" s="284">
        <f t="shared" si="0"/>
        <v>22500</v>
      </c>
      <c r="D34" s="281">
        <v>22500</v>
      </c>
      <c r="E34" s="266"/>
      <c r="F34" s="266"/>
    </row>
    <row r="35" spans="1:6" ht="47.25">
      <c r="A35" s="10">
        <v>18010400</v>
      </c>
      <c r="B35" s="41" t="s">
        <v>345</v>
      </c>
      <c r="C35" s="284">
        <f>SUM(D35,E35)</f>
        <v>588600</v>
      </c>
      <c r="D35" s="281">
        <v>588600</v>
      </c>
      <c r="E35" s="266" t="s">
        <v>421</v>
      </c>
      <c r="F35" s="266"/>
    </row>
    <row r="36" spans="1:6" s="44" customFormat="1" ht="18.75">
      <c r="A36" s="10">
        <v>18010500</v>
      </c>
      <c r="B36" s="41" t="s">
        <v>297</v>
      </c>
      <c r="C36" s="280">
        <f t="shared" si="0"/>
        <v>4680400</v>
      </c>
      <c r="D36" s="281">
        <v>4680400</v>
      </c>
      <c r="E36" s="266"/>
      <c r="F36" s="266"/>
    </row>
    <row r="37" spans="1:6" s="44" customFormat="1" ht="18.75">
      <c r="A37" s="10">
        <v>18010600</v>
      </c>
      <c r="B37" s="41" t="s">
        <v>298</v>
      </c>
      <c r="C37" s="280">
        <f t="shared" si="0"/>
        <v>3608900</v>
      </c>
      <c r="D37" s="281">
        <v>3608900</v>
      </c>
      <c r="E37" s="266"/>
      <c r="F37" s="266"/>
    </row>
    <row r="38" spans="1:6" s="44" customFormat="1" ht="18.75">
      <c r="A38" s="10">
        <v>18010700</v>
      </c>
      <c r="B38" s="41" t="s">
        <v>313</v>
      </c>
      <c r="C38" s="280">
        <f t="shared" si="0"/>
        <v>366900</v>
      </c>
      <c r="D38" s="281">
        <v>366900</v>
      </c>
      <c r="E38" s="266"/>
      <c r="F38" s="266"/>
    </row>
    <row r="39" spans="1:6" s="44" customFormat="1" ht="18.75">
      <c r="A39" s="10">
        <v>18010900</v>
      </c>
      <c r="B39" s="41" t="s">
        <v>314</v>
      </c>
      <c r="C39" s="280">
        <f t="shared" si="0"/>
        <v>805000</v>
      </c>
      <c r="D39" s="281">
        <v>805000</v>
      </c>
      <c r="E39" s="266"/>
      <c r="F39" s="266"/>
    </row>
    <row r="40" spans="1:6" s="44" customFormat="1" ht="18.75">
      <c r="A40" s="10">
        <v>18011000</v>
      </c>
      <c r="B40" s="41" t="s">
        <v>343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318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321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322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323</v>
      </c>
      <c r="C44" s="284">
        <f t="shared" si="0"/>
        <v>7069700</v>
      </c>
      <c r="D44" s="285">
        <f>SUM(D45,D46,D47)</f>
        <v>7069700</v>
      </c>
      <c r="E44" s="269"/>
      <c r="F44" s="269"/>
    </row>
    <row r="45" spans="1:6" ht="18" customHeight="1">
      <c r="A45" s="7">
        <v>18050300</v>
      </c>
      <c r="B45" s="4" t="s">
        <v>324</v>
      </c>
      <c r="C45" s="280">
        <f t="shared" si="0"/>
        <v>410000</v>
      </c>
      <c r="D45" s="281">
        <v>410000</v>
      </c>
      <c r="E45" s="267"/>
      <c r="F45" s="267"/>
    </row>
    <row r="46" spans="1:6" ht="18" customHeight="1">
      <c r="A46" s="10">
        <v>18050400</v>
      </c>
      <c r="B46" s="41" t="s">
        <v>325</v>
      </c>
      <c r="C46" s="280">
        <f t="shared" si="0"/>
        <v>6367300</v>
      </c>
      <c r="D46" s="281">
        <v>6367300</v>
      </c>
      <c r="E46" s="267"/>
      <c r="F46" s="267"/>
    </row>
    <row r="47" spans="1:11" ht="69.75" customHeight="1">
      <c r="A47" s="8">
        <v>18050500</v>
      </c>
      <c r="B47" s="56" t="s">
        <v>406</v>
      </c>
      <c r="C47" s="280">
        <f t="shared" si="0"/>
        <v>292400</v>
      </c>
      <c r="D47" s="281">
        <v>292400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326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327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328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334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335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252</v>
      </c>
      <c r="C53" s="275">
        <f t="shared" si="0"/>
        <v>2253900</v>
      </c>
      <c r="D53" s="274">
        <f>D54+D59+D71+D77</f>
        <v>1157250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253</v>
      </c>
      <c r="C54" s="275">
        <f t="shared" si="0"/>
        <v>70000</v>
      </c>
      <c r="D54" s="274">
        <f>SUM(D55:D56,D58)</f>
        <v>70000</v>
      </c>
      <c r="E54" s="265"/>
      <c r="F54" s="265"/>
    </row>
    <row r="55" spans="1:6" s="5" customFormat="1" ht="42" customHeight="1">
      <c r="A55" s="10">
        <v>21010300</v>
      </c>
      <c r="B55" s="55" t="s">
        <v>407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258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267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496</v>
      </c>
      <c r="C58" s="280">
        <f t="shared" si="0"/>
        <v>27000</v>
      </c>
      <c r="D58" s="281">
        <v>27000</v>
      </c>
      <c r="E58" s="266"/>
      <c r="F58" s="266"/>
    </row>
    <row r="59" spans="1:6" s="5" customFormat="1" ht="37.5">
      <c r="A59" s="20">
        <v>22000000</v>
      </c>
      <c r="B59" s="25" t="s">
        <v>254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320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336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416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331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408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332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295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255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256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315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294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257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258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258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420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497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413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259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265</v>
      </c>
      <c r="C78" s="275">
        <f t="shared" si="0"/>
        <v>6500</v>
      </c>
      <c r="D78" s="274">
        <f>D79</f>
        <v>6500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412</v>
      </c>
      <c r="C79" s="275">
        <f t="shared" si="0"/>
        <v>6500</v>
      </c>
      <c r="D79" s="281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630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631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94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316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268</v>
      </c>
      <c r="C84" s="291">
        <f t="shared" si="0"/>
        <v>58293050</v>
      </c>
      <c r="D84" s="290">
        <f>D10+D53+D78</f>
        <v>57154600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260</v>
      </c>
      <c r="C85" s="275">
        <f t="shared" si="0"/>
        <v>23923696</v>
      </c>
      <c r="D85" s="274">
        <f>D86</f>
        <v>23923696</v>
      </c>
      <c r="E85" s="264"/>
      <c r="F85" s="264"/>
    </row>
    <row r="86" spans="1:6" s="5" customFormat="1" ht="18" customHeight="1">
      <c r="A86" s="20">
        <v>41000000</v>
      </c>
      <c r="B86" s="25" t="s">
        <v>261</v>
      </c>
      <c r="C86" s="275">
        <f t="shared" si="0"/>
        <v>23923696</v>
      </c>
      <c r="D86" s="274">
        <f>D87+D89+D96+D94</f>
        <v>23923696</v>
      </c>
      <c r="E86" s="265"/>
      <c r="F86" s="265"/>
    </row>
    <row r="87" spans="1:6" ht="18" customHeight="1">
      <c r="A87" s="11">
        <v>41020000</v>
      </c>
      <c r="B87" s="16" t="s">
        <v>262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337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120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338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275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339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87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88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121</v>
      </c>
      <c r="C96" s="275">
        <f>SUM(D96:E96)</f>
        <v>3031996</v>
      </c>
      <c r="D96" s="274">
        <f>SUM(D97,D98,D99,D101,D103,D104,D102,D105,D100)</f>
        <v>3031996</v>
      </c>
      <c r="E96" s="266" t="s">
        <v>421</v>
      </c>
      <c r="F96" s="266"/>
    </row>
    <row r="97" spans="1:6" s="357" customFormat="1" ht="50.25" customHeight="1">
      <c r="A97" s="337">
        <v>41051200</v>
      </c>
      <c r="B97" s="338" t="s">
        <v>86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275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122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78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269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63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599</v>
      </c>
      <c r="C103" s="280">
        <f t="shared" si="0"/>
        <v>90400</v>
      </c>
      <c r="D103" s="281">
        <v>90400</v>
      </c>
      <c r="E103" s="135"/>
      <c r="F103" s="135"/>
    </row>
    <row r="104" spans="1:6" s="6" customFormat="1" ht="48.75" customHeight="1">
      <c r="A104" s="477">
        <v>41055000</v>
      </c>
      <c r="B104" s="478" t="s">
        <v>499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279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276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277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278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281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280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263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264</v>
      </c>
      <c r="C114" s="291">
        <f t="shared" si="1"/>
        <v>82216746</v>
      </c>
      <c r="D114" s="290">
        <f>D84+D85</f>
        <v>81078296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421</v>
      </c>
      <c r="E115" s="60"/>
      <c r="F115" s="60"/>
    </row>
    <row r="116" spans="1:6" ht="15.75" customHeight="1">
      <c r="A116" s="12"/>
      <c r="B116" s="40"/>
      <c r="C116" s="40"/>
      <c r="D116" s="60" t="s">
        <v>421</v>
      </c>
      <c r="E116" s="61"/>
      <c r="F116" s="60"/>
    </row>
    <row r="117" spans="1:6" ht="22.5" customHeight="1">
      <c r="A117" s="13"/>
      <c r="B117" s="17" t="s">
        <v>432</v>
      </c>
      <c r="C117" s="17"/>
      <c r="D117" s="60"/>
      <c r="E117" s="31" t="s">
        <v>119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654</v>
      </c>
      <c r="F1" s="679"/>
      <c r="G1" s="336"/>
      <c r="H1" s="65"/>
    </row>
    <row r="2" spans="1:6" ht="27" customHeight="1">
      <c r="A2" s="680" t="s">
        <v>283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422</v>
      </c>
      <c r="B4" s="681" t="s">
        <v>85</v>
      </c>
      <c r="C4" s="683" t="s">
        <v>645</v>
      </c>
      <c r="D4" s="681" t="s">
        <v>246</v>
      </c>
      <c r="E4" s="681" t="s">
        <v>247</v>
      </c>
      <c r="F4" s="681"/>
    </row>
    <row r="5" spans="1:6" ht="18" customHeight="1">
      <c r="A5" s="681"/>
      <c r="B5" s="681"/>
      <c r="C5" s="684"/>
      <c r="D5" s="681"/>
      <c r="E5" s="681" t="s">
        <v>645</v>
      </c>
      <c r="F5" s="681" t="s">
        <v>423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424</v>
      </c>
      <c r="C8" s="69"/>
      <c r="D8" s="70" t="s">
        <v>425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426</v>
      </c>
      <c r="C9" s="69"/>
      <c r="D9" s="70" t="s">
        <v>425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427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428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429</v>
      </c>
      <c r="C12" s="69"/>
      <c r="D12" s="70" t="s">
        <v>425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65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424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426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427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428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67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66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430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431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427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428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67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432</v>
      </c>
      <c r="C27" s="77"/>
      <c r="D27" s="77"/>
      <c r="E27" s="77" t="s">
        <v>119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13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24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7" t="s">
        <v>658</v>
      </c>
      <c r="Q1" s="697"/>
      <c r="R1" s="697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1"/>
      <c r="P2" s="691"/>
      <c r="Q2" s="691"/>
      <c r="R2" s="691"/>
    </row>
    <row r="3" spans="1:18" ht="49.5" customHeight="1">
      <c r="A3" s="502"/>
      <c r="B3" s="698" t="s">
        <v>284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504" t="s">
        <v>433</v>
      </c>
    </row>
    <row r="4" spans="1:18" ht="28.5" customHeight="1">
      <c r="A4" s="502"/>
      <c r="B4" s="686">
        <v>25539000000</v>
      </c>
      <c r="C4" s="68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93"/>
      <c r="B5" s="689" t="s">
        <v>189</v>
      </c>
      <c r="C5" s="689" t="s">
        <v>643</v>
      </c>
      <c r="D5" s="694" t="s">
        <v>1</v>
      </c>
      <c r="E5" s="692" t="s">
        <v>642</v>
      </c>
      <c r="F5" s="690" t="s">
        <v>246</v>
      </c>
      <c r="G5" s="690"/>
      <c r="H5" s="690"/>
      <c r="I5" s="690"/>
      <c r="J5" s="690"/>
      <c r="K5" s="690" t="s">
        <v>247</v>
      </c>
      <c r="L5" s="690"/>
      <c r="M5" s="690"/>
      <c r="N5" s="690"/>
      <c r="O5" s="690"/>
      <c r="P5" s="690"/>
      <c r="Q5" s="690"/>
      <c r="R5" s="688" t="s">
        <v>351</v>
      </c>
    </row>
    <row r="6" spans="1:18" ht="21" customHeight="1">
      <c r="A6" s="693"/>
      <c r="B6" s="689"/>
      <c r="C6" s="689"/>
      <c r="D6" s="695"/>
      <c r="E6" s="692"/>
      <c r="F6" s="690" t="s">
        <v>645</v>
      </c>
      <c r="G6" s="690" t="s">
        <v>434</v>
      </c>
      <c r="H6" s="688" t="s">
        <v>435</v>
      </c>
      <c r="I6" s="688"/>
      <c r="J6" s="688" t="s">
        <v>436</v>
      </c>
      <c r="K6" s="690" t="s">
        <v>645</v>
      </c>
      <c r="L6" s="688" t="s">
        <v>221</v>
      </c>
      <c r="M6" s="688"/>
      <c r="N6" s="687" t="s">
        <v>434</v>
      </c>
      <c r="O6" s="688" t="s">
        <v>435</v>
      </c>
      <c r="P6" s="688"/>
      <c r="Q6" s="688" t="s">
        <v>436</v>
      </c>
      <c r="R6" s="688"/>
    </row>
    <row r="7" spans="1:18" ht="188.25" customHeight="1">
      <c r="A7" s="693"/>
      <c r="B7" s="689"/>
      <c r="C7" s="689"/>
      <c r="D7" s="696"/>
      <c r="E7" s="692"/>
      <c r="F7" s="690"/>
      <c r="G7" s="690"/>
      <c r="H7" s="506" t="s">
        <v>437</v>
      </c>
      <c r="I7" s="506" t="s">
        <v>438</v>
      </c>
      <c r="J7" s="688"/>
      <c r="K7" s="690"/>
      <c r="L7" s="506" t="s">
        <v>222</v>
      </c>
      <c r="M7" s="508" t="s">
        <v>223</v>
      </c>
      <c r="N7" s="687"/>
      <c r="O7" s="506" t="s">
        <v>437</v>
      </c>
      <c r="P7" s="506" t="s">
        <v>438</v>
      </c>
      <c r="Q7" s="688"/>
      <c r="R7" s="688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440</v>
      </c>
      <c r="C9" s="514"/>
      <c r="D9" s="514"/>
      <c r="E9" s="142" t="s">
        <v>439</v>
      </c>
      <c r="F9" s="515">
        <f>F10</f>
        <v>24713600</v>
      </c>
      <c r="G9" s="515">
        <f aca="true" t="shared" si="0" ref="G9:Q9">G10</f>
        <v>24713600</v>
      </c>
      <c r="H9" s="515">
        <f t="shared" si="0"/>
        <v>12903560</v>
      </c>
      <c r="I9" s="515">
        <f t="shared" si="0"/>
        <v>714340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25118011.51</v>
      </c>
    </row>
    <row r="10" spans="1:18" s="512" customFormat="1" ht="19.5" customHeight="1">
      <c r="A10" s="517"/>
      <c r="B10" s="518" t="s">
        <v>190</v>
      </c>
      <c r="C10" s="518"/>
      <c r="D10" s="518"/>
      <c r="E10" s="519" t="s">
        <v>439</v>
      </c>
      <c r="F10" s="520">
        <f>F11+F15+F24+F29+F39+F44+F46+F48+F35+F33</f>
        <v>24713600</v>
      </c>
      <c r="G10" s="520">
        <f aca="true" t="shared" si="2" ref="G10:P10">G11+G15+G24+G29+G39+G44+G46+G48+G35+G33</f>
        <v>24713600</v>
      </c>
      <c r="H10" s="520">
        <f t="shared" si="2"/>
        <v>12903560</v>
      </c>
      <c r="I10" s="520">
        <f t="shared" si="2"/>
        <v>714340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25118011.51</v>
      </c>
    </row>
    <row r="11" spans="1:18" s="512" customFormat="1" ht="19.5" customHeight="1">
      <c r="A11" s="517"/>
      <c r="B11" s="522" t="s">
        <v>184</v>
      </c>
      <c r="C11" s="523" t="s">
        <v>185</v>
      </c>
      <c r="D11" s="524" t="s">
        <v>184</v>
      </c>
      <c r="E11" s="525" t="s">
        <v>127</v>
      </c>
      <c r="F11" s="526">
        <f>F12+F13+F14</f>
        <v>14204500</v>
      </c>
      <c r="G11" s="526">
        <f aca="true" t="shared" si="3" ref="G11:G20">F11-J11</f>
        <v>14204500</v>
      </c>
      <c r="H11" s="526">
        <f aca="true" t="shared" si="4" ref="H11:Q11">H12+H13</f>
        <v>9360000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14274500</v>
      </c>
    </row>
    <row r="12" spans="1:22" ht="100.5" customHeight="1">
      <c r="A12" s="528"/>
      <c r="B12" s="529" t="s">
        <v>625</v>
      </c>
      <c r="C12" s="529" t="s">
        <v>628</v>
      </c>
      <c r="D12" s="529" t="s">
        <v>441</v>
      </c>
      <c r="E12" s="530" t="s">
        <v>329</v>
      </c>
      <c r="F12" s="526">
        <v>12238000</v>
      </c>
      <c r="G12" s="531">
        <f t="shared" si="3"/>
        <v>12238000</v>
      </c>
      <c r="H12" s="532">
        <v>9360000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12308000</v>
      </c>
      <c r="T12" s="534">
        <f>F11+F52+F85+F124+F136</f>
        <v>20800667</v>
      </c>
      <c r="U12" s="534">
        <f>H12+H53+H86+H125+H137</f>
        <v>14585195</v>
      </c>
      <c r="V12" s="534">
        <f>I12+I86+I137</f>
        <v>341000</v>
      </c>
    </row>
    <row r="13" spans="1:20" ht="43.5" customHeight="1">
      <c r="A13" s="528"/>
      <c r="B13" s="529" t="s">
        <v>594</v>
      </c>
      <c r="C13" s="535" t="s">
        <v>108</v>
      </c>
      <c r="D13" s="529" t="s">
        <v>450</v>
      </c>
      <c r="E13" s="530" t="s">
        <v>595</v>
      </c>
      <c r="F13" s="526">
        <v>55000</v>
      </c>
      <c r="G13" s="531">
        <f t="shared" si="3"/>
        <v>55000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55000</v>
      </c>
      <c r="T13" s="534"/>
    </row>
    <row r="14" spans="1:20" ht="30" customHeight="1">
      <c r="A14" s="528"/>
      <c r="B14" s="529" t="s">
        <v>569</v>
      </c>
      <c r="C14" s="542" t="s">
        <v>627</v>
      </c>
      <c r="D14" s="657" t="s">
        <v>570</v>
      </c>
      <c r="E14" s="658" t="s">
        <v>571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184</v>
      </c>
      <c r="C15" s="538" t="s">
        <v>141</v>
      </c>
      <c r="D15" s="539" t="s">
        <v>184</v>
      </c>
      <c r="E15" s="540" t="s">
        <v>140</v>
      </c>
      <c r="F15" s="526">
        <f>F18+F22+F17+F20</f>
        <v>2603000</v>
      </c>
      <c r="G15" s="531">
        <f t="shared" si="3"/>
        <v>2603000</v>
      </c>
      <c r="H15" s="526">
        <f>H18+H22+H17+H20</f>
        <v>1713560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2723000</v>
      </c>
      <c r="T15" s="534"/>
    </row>
    <row r="16" spans="1:20" ht="77.25" customHeight="1">
      <c r="A16" s="528"/>
      <c r="B16" s="541" t="s">
        <v>453</v>
      </c>
      <c r="C16" s="542" t="s">
        <v>452</v>
      </c>
      <c r="D16" s="543" t="s">
        <v>184</v>
      </c>
      <c r="E16" s="544" t="s">
        <v>454</v>
      </c>
      <c r="F16" s="526">
        <f>F17</f>
        <v>2125000</v>
      </c>
      <c r="G16" s="531">
        <f t="shared" si="3"/>
        <v>2125000</v>
      </c>
      <c r="H16" s="526">
        <f aca="true" t="shared" si="6" ref="H16:Q16">H17</f>
        <v>1713560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2245000</v>
      </c>
      <c r="T16" s="534"/>
    </row>
    <row r="17" spans="1:20" ht="84" customHeight="1">
      <c r="A17" s="528"/>
      <c r="B17" s="545" t="s">
        <v>637</v>
      </c>
      <c r="C17" s="546" t="s">
        <v>638</v>
      </c>
      <c r="D17" s="546" t="s">
        <v>148</v>
      </c>
      <c r="E17" s="544" t="s">
        <v>649</v>
      </c>
      <c r="F17" s="526">
        <v>2125000</v>
      </c>
      <c r="G17" s="531">
        <f t="shared" si="3"/>
        <v>2125000</v>
      </c>
      <c r="H17" s="531">
        <v>1713560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2245000</v>
      </c>
      <c r="T17" s="534"/>
    </row>
    <row r="18" spans="1:18" ht="39.75" customHeight="1">
      <c r="A18" s="528"/>
      <c r="B18" s="547" t="s">
        <v>191</v>
      </c>
      <c r="C18" s="547" t="s">
        <v>187</v>
      </c>
      <c r="D18" s="543" t="s">
        <v>184</v>
      </c>
      <c r="E18" s="548" t="s">
        <v>192</v>
      </c>
      <c r="F18" s="526">
        <f>F19</f>
        <v>18000</v>
      </c>
      <c r="G18" s="531">
        <f t="shared" si="3"/>
        <v>18000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18000</v>
      </c>
    </row>
    <row r="19" spans="1:18" ht="44.25" customHeight="1">
      <c r="A19" s="528"/>
      <c r="B19" s="545" t="s">
        <v>194</v>
      </c>
      <c r="C19" s="546" t="s">
        <v>188</v>
      </c>
      <c r="D19" s="546" t="s">
        <v>612</v>
      </c>
      <c r="E19" s="550" t="s">
        <v>193</v>
      </c>
      <c r="F19" s="551">
        <v>18000</v>
      </c>
      <c r="G19" s="531">
        <f t="shared" si="3"/>
        <v>18000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18000</v>
      </c>
    </row>
    <row r="20" spans="1:18" ht="44.25" customHeight="1" hidden="1">
      <c r="A20" s="528"/>
      <c r="B20" s="545" t="s">
        <v>70</v>
      </c>
      <c r="C20" s="546" t="s">
        <v>71</v>
      </c>
      <c r="D20" s="554" t="s">
        <v>72</v>
      </c>
      <c r="E20" s="550" t="s">
        <v>73</v>
      </c>
      <c r="F20" s="551"/>
      <c r="G20" s="531">
        <f t="shared" si="3"/>
        <v>0</v>
      </c>
      <c r="H20" s="531"/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506</v>
      </c>
      <c r="C22" s="546" t="s">
        <v>507</v>
      </c>
      <c r="D22" s="543" t="s">
        <v>184</v>
      </c>
      <c r="E22" s="550" t="s">
        <v>462</v>
      </c>
      <c r="F22" s="551">
        <f>F23</f>
        <v>460000</v>
      </c>
      <c r="G22" s="531">
        <f>F22-J22</f>
        <v>460000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460000</v>
      </c>
    </row>
    <row r="23" spans="1:18" ht="42" customHeight="1">
      <c r="A23" s="528"/>
      <c r="B23" s="545" t="s">
        <v>508</v>
      </c>
      <c r="C23" s="546" t="s">
        <v>509</v>
      </c>
      <c r="D23" s="543">
        <v>1090</v>
      </c>
      <c r="E23" s="550" t="s">
        <v>511</v>
      </c>
      <c r="F23" s="555">
        <v>460000</v>
      </c>
      <c r="G23" s="531">
        <f>F23-J23</f>
        <v>460000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460000</v>
      </c>
    </row>
    <row r="24" spans="1:18" ht="25.5" customHeight="1">
      <c r="A24" s="528"/>
      <c r="B24" s="522" t="s">
        <v>184</v>
      </c>
      <c r="C24" s="557" t="s">
        <v>142</v>
      </c>
      <c r="D24" s="522" t="s">
        <v>184</v>
      </c>
      <c r="E24" s="558" t="s">
        <v>143</v>
      </c>
      <c r="F24" s="551">
        <f>F25+F26+F31</f>
        <v>5508408</v>
      </c>
      <c r="G24" s="551">
        <f aca="true" t="shared" si="8" ref="G24:Q24">G25+G26+G31</f>
        <v>5508408</v>
      </c>
      <c r="H24" s="551">
        <f t="shared" si="8"/>
        <v>1830000</v>
      </c>
      <c r="I24" s="551">
        <f t="shared" si="8"/>
        <v>456000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5679548</v>
      </c>
    </row>
    <row r="25" spans="1:18" ht="85.5" customHeight="1">
      <c r="A25" s="528"/>
      <c r="B25" s="541" t="s">
        <v>12</v>
      </c>
      <c r="C25" s="546" t="s">
        <v>13</v>
      </c>
      <c r="D25" s="559" t="s">
        <v>444</v>
      </c>
      <c r="E25" s="550" t="s">
        <v>14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555</v>
      </c>
      <c r="C26" s="546" t="s">
        <v>330</v>
      </c>
      <c r="D26" s="546" t="s">
        <v>444</v>
      </c>
      <c r="E26" s="560" t="s">
        <v>575</v>
      </c>
      <c r="F26" s="551">
        <v>4668408</v>
      </c>
      <c r="G26" s="531">
        <f>F26-J26</f>
        <v>4668408</v>
      </c>
      <c r="H26" s="555">
        <v>1830000</v>
      </c>
      <c r="I26" s="555">
        <v>456000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4839548</v>
      </c>
    </row>
    <row r="27" spans="1:18" ht="40.5" hidden="1">
      <c r="A27" s="528"/>
      <c r="B27" s="561">
        <v>100102</v>
      </c>
      <c r="C27" s="562" t="s">
        <v>442</v>
      </c>
      <c r="D27" s="562"/>
      <c r="E27" s="563" t="s">
        <v>443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445</v>
      </c>
      <c r="D28" s="564"/>
      <c r="E28" s="565" t="s">
        <v>446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184</v>
      </c>
      <c r="C29" s="557" t="s">
        <v>576</v>
      </c>
      <c r="D29" s="524" t="s">
        <v>184</v>
      </c>
      <c r="E29" s="566" t="s">
        <v>577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596</v>
      </c>
      <c r="C30" s="546" t="s">
        <v>597</v>
      </c>
      <c r="D30" s="546" t="s">
        <v>445</v>
      </c>
      <c r="E30" s="560" t="s">
        <v>598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15</v>
      </c>
      <c r="C31" s="546" t="s">
        <v>16</v>
      </c>
      <c r="D31" s="567" t="s">
        <v>184</v>
      </c>
      <c r="E31" s="560" t="s">
        <v>17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18</v>
      </c>
      <c r="C32" s="546" t="s">
        <v>19</v>
      </c>
      <c r="D32" s="546" t="s">
        <v>20</v>
      </c>
      <c r="E32" s="560" t="s">
        <v>21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184</v>
      </c>
      <c r="C33" s="557" t="s">
        <v>387</v>
      </c>
      <c r="D33" s="524" t="s">
        <v>184</v>
      </c>
      <c r="E33" s="566" t="s">
        <v>388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389</v>
      </c>
      <c r="C34" s="546" t="s">
        <v>390</v>
      </c>
      <c r="D34" s="546" t="s">
        <v>391</v>
      </c>
      <c r="E34" s="560" t="s">
        <v>392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184</v>
      </c>
      <c r="C35" s="557" t="s">
        <v>576</v>
      </c>
      <c r="D35" s="524" t="s">
        <v>184</v>
      </c>
      <c r="E35" s="566" t="s">
        <v>577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596</v>
      </c>
      <c r="C36" s="546" t="s">
        <v>597</v>
      </c>
      <c r="D36" s="546" t="s">
        <v>445</v>
      </c>
      <c r="E36" s="560" t="s">
        <v>598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184</v>
      </c>
      <c r="C37" s="557" t="s">
        <v>576</v>
      </c>
      <c r="D37" s="524" t="s">
        <v>184</v>
      </c>
      <c r="E37" s="566" t="s">
        <v>577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400</v>
      </c>
      <c r="C38" s="546" t="s">
        <v>401</v>
      </c>
      <c r="D38" s="546" t="s">
        <v>402</v>
      </c>
      <c r="E38" s="560" t="s">
        <v>403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184</v>
      </c>
      <c r="C39" s="557" t="s">
        <v>128</v>
      </c>
      <c r="D39" s="568" t="s">
        <v>184</v>
      </c>
      <c r="E39" s="569" t="s">
        <v>578</v>
      </c>
      <c r="F39" s="551">
        <f>F40+F42</f>
        <v>2175692</v>
      </c>
      <c r="G39" s="551">
        <f aca="true" t="shared" si="12" ref="G39:Q39">G41+G43</f>
        <v>2175692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2175692</v>
      </c>
    </row>
    <row r="40" spans="1:18" ht="60.75">
      <c r="A40" s="528"/>
      <c r="B40" s="541" t="s">
        <v>580</v>
      </c>
      <c r="C40" s="570" t="s">
        <v>579</v>
      </c>
      <c r="D40" s="543" t="s">
        <v>184</v>
      </c>
      <c r="E40" s="544" t="s">
        <v>581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582</v>
      </c>
      <c r="C41" s="572" t="s">
        <v>583</v>
      </c>
      <c r="D41" s="572" t="s">
        <v>195</v>
      </c>
      <c r="E41" s="573" t="s">
        <v>196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310</v>
      </c>
      <c r="C42" s="572" t="s">
        <v>311</v>
      </c>
      <c r="D42" s="567" t="s">
        <v>184</v>
      </c>
      <c r="E42" s="573" t="s">
        <v>312</v>
      </c>
      <c r="F42" s="551">
        <f>F43</f>
        <v>1985692</v>
      </c>
      <c r="G42" s="531">
        <f>F42-J42</f>
        <v>1985692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1985692</v>
      </c>
    </row>
    <row r="43" spans="1:18" ht="59.25" customHeight="1">
      <c r="A43" s="528"/>
      <c r="B43" s="575" t="s">
        <v>306</v>
      </c>
      <c r="C43" s="570" t="s">
        <v>307</v>
      </c>
      <c r="D43" s="576" t="s">
        <v>447</v>
      </c>
      <c r="E43" s="560" t="s">
        <v>308</v>
      </c>
      <c r="F43" s="551">
        <v>1985692</v>
      </c>
      <c r="G43" s="531">
        <f>F43-J43</f>
        <v>1985692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1985692</v>
      </c>
    </row>
    <row r="44" spans="1:18" ht="39.75" customHeight="1" hidden="1">
      <c r="A44" s="528"/>
      <c r="B44" s="524" t="s">
        <v>184</v>
      </c>
      <c r="C44" s="577" t="s">
        <v>584</v>
      </c>
      <c r="D44" s="524" t="s">
        <v>184</v>
      </c>
      <c r="E44" s="569" t="s">
        <v>585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586</v>
      </c>
      <c r="C45" s="570" t="s">
        <v>587</v>
      </c>
      <c r="D45" s="576" t="s">
        <v>448</v>
      </c>
      <c r="E45" s="560" t="s">
        <v>197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184</v>
      </c>
      <c r="C46" s="577" t="s">
        <v>588</v>
      </c>
      <c r="D46" s="524" t="s">
        <v>184</v>
      </c>
      <c r="E46" s="569" t="s">
        <v>589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590</v>
      </c>
      <c r="C47" s="529" t="s">
        <v>591</v>
      </c>
      <c r="D47" s="529" t="s">
        <v>449</v>
      </c>
      <c r="E47" s="578" t="s">
        <v>592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184</v>
      </c>
      <c r="C48" s="579" t="s">
        <v>603</v>
      </c>
      <c r="D48" s="524" t="s">
        <v>184</v>
      </c>
      <c r="E48" s="580" t="s">
        <v>604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600</v>
      </c>
      <c r="C49" s="529" t="s">
        <v>601</v>
      </c>
      <c r="D49" s="529" t="s">
        <v>198</v>
      </c>
      <c r="E49" s="530" t="s">
        <v>602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623</v>
      </c>
      <c r="C50" s="147"/>
      <c r="D50" s="147"/>
      <c r="E50" s="142" t="s">
        <v>608</v>
      </c>
      <c r="F50" s="582">
        <f>F51</f>
        <v>42624914</v>
      </c>
      <c r="G50" s="582">
        <f aca="true" t="shared" si="18" ref="G50:Q50">G51</f>
        <v>42519914</v>
      </c>
      <c r="H50" s="582">
        <f t="shared" si="18"/>
        <v>28932060</v>
      </c>
      <c r="I50" s="582">
        <f t="shared" si="18"/>
        <v>4014739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624</v>
      </c>
      <c r="C51" s="518"/>
      <c r="D51" s="518"/>
      <c r="E51" s="583" t="s">
        <v>608</v>
      </c>
      <c r="F51" s="584">
        <f>F52+F54+F69+F73+F78</f>
        <v>42624914</v>
      </c>
      <c r="G51" s="584">
        <f>G52+G54+G69+G73+G78</f>
        <v>42519914</v>
      </c>
      <c r="H51" s="584">
        <f>H52+H54+H69+H73+H78</f>
        <v>28932060</v>
      </c>
      <c r="I51" s="584">
        <f>I52+I54+I69+I73+I78</f>
        <v>4014739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184</v>
      </c>
      <c r="C52" s="523" t="s">
        <v>185</v>
      </c>
      <c r="D52" s="522" t="s">
        <v>184</v>
      </c>
      <c r="E52" s="525" t="s">
        <v>127</v>
      </c>
      <c r="F52" s="586">
        <f>F53</f>
        <v>627732</v>
      </c>
      <c r="G52" s="531">
        <f>F52-J52</f>
        <v>627732</v>
      </c>
      <c r="H52" s="586">
        <f aca="true" t="shared" si="20" ref="H52:Q52">H53</f>
        <v>504615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627732</v>
      </c>
    </row>
    <row r="53" spans="1:18" ht="66" customHeight="1">
      <c r="A53" s="528"/>
      <c r="B53" s="529" t="s">
        <v>626</v>
      </c>
      <c r="C53" s="529" t="s">
        <v>627</v>
      </c>
      <c r="D53" s="529" t="s">
        <v>441</v>
      </c>
      <c r="E53" s="530" t="s">
        <v>629</v>
      </c>
      <c r="F53" s="586">
        <v>627732</v>
      </c>
      <c r="G53" s="531">
        <f>F53-J53</f>
        <v>627732</v>
      </c>
      <c r="H53" s="552">
        <v>504615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627732</v>
      </c>
    </row>
    <row r="54" spans="1:18" ht="27" customHeight="1">
      <c r="A54" s="528"/>
      <c r="B54" s="522" t="s">
        <v>184</v>
      </c>
      <c r="C54" s="523" t="s">
        <v>146</v>
      </c>
      <c r="D54" s="522" t="s">
        <v>184</v>
      </c>
      <c r="E54" s="525" t="s">
        <v>147</v>
      </c>
      <c r="F54" s="586">
        <f>F55+F56+F64+F65+F66</f>
        <v>40280272</v>
      </c>
      <c r="G54" s="586">
        <f aca="true" t="shared" si="21" ref="G54:Q54">G55+G56+G64+G65+G66</f>
        <v>40175272</v>
      </c>
      <c r="H54" s="586">
        <f>H55+H56+H64+H65+H66</f>
        <v>27423375</v>
      </c>
      <c r="I54" s="586">
        <f t="shared" si="21"/>
        <v>3755419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41364235</v>
      </c>
    </row>
    <row r="55" spans="1:18" ht="33.75" customHeight="1">
      <c r="A55" s="528"/>
      <c r="B55" s="546" t="s">
        <v>95</v>
      </c>
      <c r="C55" s="546" t="s">
        <v>618</v>
      </c>
      <c r="D55" s="546" t="s">
        <v>609</v>
      </c>
      <c r="E55" s="560" t="s">
        <v>96</v>
      </c>
      <c r="F55" s="551">
        <v>6401600</v>
      </c>
      <c r="G55" s="531">
        <f>F55-J55</f>
        <v>6401600</v>
      </c>
      <c r="H55" s="555">
        <v>4017640</v>
      </c>
      <c r="I55" s="555">
        <v>743260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6701600</v>
      </c>
    </row>
    <row r="56" spans="1:18" ht="87" customHeight="1">
      <c r="A56" s="528"/>
      <c r="B56" s="546" t="s">
        <v>97</v>
      </c>
      <c r="C56" s="546" t="s">
        <v>148</v>
      </c>
      <c r="D56" s="546" t="s">
        <v>610</v>
      </c>
      <c r="E56" s="560" t="s">
        <v>377</v>
      </c>
      <c r="F56" s="551">
        <v>29025254</v>
      </c>
      <c r="G56" s="531">
        <f>F56-J56</f>
        <v>29025254</v>
      </c>
      <c r="H56" s="555">
        <v>19778470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29784217</v>
      </c>
    </row>
    <row r="57" spans="1:18" ht="105.75" customHeight="1">
      <c r="A57" s="528"/>
      <c r="B57" s="590" t="s">
        <v>97</v>
      </c>
      <c r="C57" s="590" t="s">
        <v>148</v>
      </c>
      <c r="D57" s="590" t="s">
        <v>610</v>
      </c>
      <c r="E57" s="591" t="s">
        <v>51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97</v>
      </c>
      <c r="C58" s="590" t="s">
        <v>148</v>
      </c>
      <c r="D58" s="590" t="s">
        <v>610</v>
      </c>
      <c r="E58" s="591" t="s">
        <v>52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97</v>
      </c>
      <c r="C59" s="590" t="s">
        <v>148</v>
      </c>
      <c r="D59" s="590" t="s">
        <v>610</v>
      </c>
      <c r="E59" s="591" t="s">
        <v>53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97</v>
      </c>
      <c r="C60" s="590" t="s">
        <v>148</v>
      </c>
      <c r="D60" s="590" t="s">
        <v>610</v>
      </c>
      <c r="E60" s="591" t="s">
        <v>54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97</v>
      </c>
      <c r="C61" s="590" t="s">
        <v>148</v>
      </c>
      <c r="D61" s="590" t="s">
        <v>610</v>
      </c>
      <c r="E61" s="591" t="s">
        <v>55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97</v>
      </c>
      <c r="C62" s="590" t="s">
        <v>148</v>
      </c>
      <c r="D62" s="590" t="s">
        <v>610</v>
      </c>
      <c r="E62" s="591" t="s">
        <v>56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97</v>
      </c>
      <c r="C63" s="590" t="s">
        <v>148</v>
      </c>
      <c r="D63" s="590" t="s">
        <v>610</v>
      </c>
      <c r="E63" s="591" t="s">
        <v>57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98</v>
      </c>
      <c r="C64" s="546" t="s">
        <v>186</v>
      </c>
      <c r="D64" s="546" t="s">
        <v>621</v>
      </c>
      <c r="E64" s="550" t="s">
        <v>378</v>
      </c>
      <c r="F64" s="551">
        <v>2725000</v>
      </c>
      <c r="G64" s="555">
        <v>2620000</v>
      </c>
      <c r="H64" s="555">
        <v>2033100</v>
      </c>
      <c r="I64" s="555">
        <v>142789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2750000</v>
      </c>
    </row>
    <row r="65" spans="1:18" ht="39.75" customHeight="1">
      <c r="A65" s="528"/>
      <c r="B65" s="546" t="s">
        <v>99</v>
      </c>
      <c r="C65" s="546" t="s">
        <v>101</v>
      </c>
      <c r="D65" s="546" t="s">
        <v>611</v>
      </c>
      <c r="E65" s="550" t="s">
        <v>380</v>
      </c>
      <c r="F65" s="551">
        <v>196063</v>
      </c>
      <c r="G65" s="531">
        <f>F65-J65</f>
        <v>196063</v>
      </c>
      <c r="H65" s="555">
        <v>153785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196063</v>
      </c>
    </row>
    <row r="66" spans="1:18" s="598" customFormat="1" ht="36.75" customHeight="1">
      <c r="A66" s="596"/>
      <c r="B66" s="545" t="s">
        <v>100</v>
      </c>
      <c r="C66" s="545" t="s">
        <v>102</v>
      </c>
      <c r="D66" s="546" t="s">
        <v>184</v>
      </c>
      <c r="E66" s="597" t="s">
        <v>103</v>
      </c>
      <c r="F66" s="551">
        <f>F67+F68</f>
        <v>1932355</v>
      </c>
      <c r="G66" s="551">
        <f aca="true" t="shared" si="23" ref="G66:Q66">G67+G68</f>
        <v>1932355</v>
      </c>
      <c r="H66" s="551">
        <f t="shared" si="23"/>
        <v>1440380</v>
      </c>
      <c r="I66" s="551">
        <f t="shared" si="23"/>
        <v>80266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1932355</v>
      </c>
    </row>
    <row r="67" spans="1:18" s="598" customFormat="1" ht="41.25" customHeight="1">
      <c r="A67" s="596"/>
      <c r="B67" s="545" t="s">
        <v>410</v>
      </c>
      <c r="C67" s="599" t="s">
        <v>409</v>
      </c>
      <c r="D67" s="545" t="s">
        <v>611</v>
      </c>
      <c r="E67" s="544" t="s">
        <v>411</v>
      </c>
      <c r="F67" s="551">
        <v>1903735</v>
      </c>
      <c r="G67" s="531">
        <f>F67-J67</f>
        <v>1903735</v>
      </c>
      <c r="H67" s="555">
        <v>1440380</v>
      </c>
      <c r="I67" s="555">
        <v>80266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1903735</v>
      </c>
    </row>
    <row r="68" spans="1:18" s="598" customFormat="1" ht="36.75" customHeight="1">
      <c r="A68" s="596"/>
      <c r="B68" s="545" t="s">
        <v>201</v>
      </c>
      <c r="C68" s="599" t="s">
        <v>202</v>
      </c>
      <c r="D68" s="545" t="s">
        <v>611</v>
      </c>
      <c r="E68" s="601" t="s">
        <v>204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184</v>
      </c>
      <c r="C69" s="602" t="s">
        <v>141</v>
      </c>
      <c r="D69" s="524" t="s">
        <v>184</v>
      </c>
      <c r="E69" s="603" t="s">
        <v>140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455</v>
      </c>
      <c r="C70" s="546" t="s">
        <v>179</v>
      </c>
      <c r="D70" s="546" t="s">
        <v>184</v>
      </c>
      <c r="E70" s="550" t="s">
        <v>456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457</v>
      </c>
      <c r="C71" s="546" t="s">
        <v>458</v>
      </c>
      <c r="D71" s="546" t="s">
        <v>612</v>
      </c>
      <c r="E71" s="544" t="s">
        <v>459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460</v>
      </c>
      <c r="C72" s="604" t="s">
        <v>149</v>
      </c>
      <c r="D72" s="604" t="s">
        <v>612</v>
      </c>
      <c r="E72" s="605" t="s">
        <v>218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184</v>
      </c>
      <c r="C73" s="523" t="s">
        <v>153</v>
      </c>
      <c r="D73" s="522" t="s">
        <v>184</v>
      </c>
      <c r="E73" s="525" t="s">
        <v>154</v>
      </c>
      <c r="F73" s="551">
        <f>F74+F76</f>
        <v>1671910</v>
      </c>
      <c r="G73" s="551">
        <f aca="true" t="shared" si="26" ref="G73:Q73">G74+G76</f>
        <v>1671910</v>
      </c>
      <c r="H73" s="551">
        <f t="shared" si="26"/>
        <v>1004070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1671910</v>
      </c>
    </row>
    <row r="74" spans="1:18" ht="42" customHeight="1">
      <c r="A74" s="528"/>
      <c r="B74" s="547" t="s">
        <v>551</v>
      </c>
      <c r="C74" s="547" t="s">
        <v>151</v>
      </c>
      <c r="D74" s="543" t="s">
        <v>184</v>
      </c>
      <c r="E74" s="548" t="s">
        <v>219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552</v>
      </c>
      <c r="C75" s="546" t="s">
        <v>152</v>
      </c>
      <c r="D75" s="546" t="s">
        <v>613</v>
      </c>
      <c r="E75" s="550" t="s">
        <v>220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553</v>
      </c>
      <c r="C76" s="546" t="s">
        <v>123</v>
      </c>
      <c r="D76" s="543" t="s">
        <v>184</v>
      </c>
      <c r="E76" s="544" t="s">
        <v>118</v>
      </c>
      <c r="F76" s="551">
        <f>F77</f>
        <v>1606910</v>
      </c>
      <c r="G76" s="531">
        <f>F76-J76</f>
        <v>1606910</v>
      </c>
      <c r="H76" s="551">
        <f aca="true" t="shared" si="28" ref="H76:Q76">H77</f>
        <v>1004070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1606910</v>
      </c>
    </row>
    <row r="77" spans="1:18" s="608" customFormat="1" ht="60.75">
      <c r="A77" s="606"/>
      <c r="B77" s="529" t="s">
        <v>554</v>
      </c>
      <c r="C77" s="529" t="s">
        <v>124</v>
      </c>
      <c r="D77" s="529" t="s">
        <v>613</v>
      </c>
      <c r="E77" s="607" t="s">
        <v>224</v>
      </c>
      <c r="F77" s="551">
        <v>1606910</v>
      </c>
      <c r="G77" s="531">
        <f>F77-J77</f>
        <v>1606910</v>
      </c>
      <c r="H77" s="555">
        <v>1004070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1606910</v>
      </c>
    </row>
    <row r="78" spans="1:18" s="608" customFormat="1" ht="20.25" hidden="1">
      <c r="A78" s="606"/>
      <c r="B78" s="522" t="s">
        <v>184</v>
      </c>
      <c r="C78" s="557" t="s">
        <v>576</v>
      </c>
      <c r="D78" s="524" t="s">
        <v>184</v>
      </c>
      <c r="E78" s="566" t="s">
        <v>577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303</v>
      </c>
      <c r="C79" s="546" t="s">
        <v>302</v>
      </c>
      <c r="D79" s="609" t="s">
        <v>184</v>
      </c>
      <c r="E79" s="560" t="s">
        <v>304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300</v>
      </c>
      <c r="C80" s="546" t="s">
        <v>301</v>
      </c>
      <c r="D80" s="546" t="s">
        <v>445</v>
      </c>
      <c r="E80" s="560" t="s">
        <v>305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184</v>
      </c>
      <c r="C81" s="557" t="s">
        <v>576</v>
      </c>
      <c r="D81" s="524" t="s">
        <v>184</v>
      </c>
      <c r="E81" s="566" t="s">
        <v>577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404</v>
      </c>
      <c r="C82" s="546" t="s">
        <v>401</v>
      </c>
      <c r="D82" s="546" t="s">
        <v>402</v>
      </c>
      <c r="E82" s="560" t="s">
        <v>403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463</v>
      </c>
      <c r="C83" s="147"/>
      <c r="D83" s="147"/>
      <c r="E83" s="142" t="s">
        <v>614</v>
      </c>
      <c r="F83" s="582">
        <f>F84</f>
        <v>5046400</v>
      </c>
      <c r="G83" s="582">
        <f aca="true" t="shared" si="31" ref="G83:Q83">G84</f>
        <v>5046400</v>
      </c>
      <c r="H83" s="582">
        <f t="shared" si="31"/>
        <v>2982780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5046400</v>
      </c>
    </row>
    <row r="84" spans="1:18" s="608" customFormat="1" ht="60.75">
      <c r="A84" s="606"/>
      <c r="B84" s="518" t="s">
        <v>464</v>
      </c>
      <c r="C84" s="518"/>
      <c r="D84" s="518"/>
      <c r="E84" s="519" t="s">
        <v>614</v>
      </c>
      <c r="F84" s="584">
        <f>F85+F90+F87</f>
        <v>5046400</v>
      </c>
      <c r="G84" s="584">
        <f aca="true" t="shared" si="32" ref="G84:Q84">G85+G90+G87</f>
        <v>5046400</v>
      </c>
      <c r="H84" s="584">
        <f t="shared" si="32"/>
        <v>2982780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5046400</v>
      </c>
    </row>
    <row r="85" spans="1:18" s="608" customFormat="1" ht="22.5" customHeight="1">
      <c r="A85" s="606"/>
      <c r="B85" s="522" t="s">
        <v>184</v>
      </c>
      <c r="C85" s="523" t="s">
        <v>185</v>
      </c>
      <c r="D85" s="522" t="s">
        <v>184</v>
      </c>
      <c r="E85" s="525" t="s">
        <v>127</v>
      </c>
      <c r="F85" s="586">
        <f>F86</f>
        <v>3779235</v>
      </c>
      <c r="G85" s="586">
        <f aca="true" t="shared" si="33" ref="G85:Q85">G86</f>
        <v>3779235</v>
      </c>
      <c r="H85" s="586">
        <f t="shared" si="33"/>
        <v>2982780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3779235</v>
      </c>
    </row>
    <row r="86" spans="1:18" s="608" customFormat="1" ht="68.25" customHeight="1">
      <c r="A86" s="606"/>
      <c r="B86" s="529" t="s">
        <v>465</v>
      </c>
      <c r="C86" s="529" t="s">
        <v>627</v>
      </c>
      <c r="D86" s="529" t="s">
        <v>441</v>
      </c>
      <c r="E86" s="530" t="s">
        <v>629</v>
      </c>
      <c r="F86" s="586">
        <v>3779235</v>
      </c>
      <c r="G86" s="531">
        <f>F86-J86</f>
        <v>3779235</v>
      </c>
      <c r="H86" s="552">
        <v>2982780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3779235</v>
      </c>
    </row>
    <row r="87" spans="1:18" s="608" customFormat="1" ht="38.25" customHeight="1">
      <c r="A87" s="606"/>
      <c r="B87" s="524" t="s">
        <v>184</v>
      </c>
      <c r="C87" s="523" t="s">
        <v>375</v>
      </c>
      <c r="D87" s="522" t="s">
        <v>184</v>
      </c>
      <c r="E87" s="525" t="s">
        <v>374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376</v>
      </c>
      <c r="C88" s="535" t="s">
        <v>131</v>
      </c>
      <c r="D88" s="529" t="s">
        <v>132</v>
      </c>
      <c r="E88" s="530" t="s">
        <v>133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376</v>
      </c>
      <c r="C89" s="535" t="s">
        <v>131</v>
      </c>
      <c r="D89" s="529" t="s">
        <v>132</v>
      </c>
      <c r="E89" s="530" t="s">
        <v>58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184</v>
      </c>
      <c r="C90" s="602" t="s">
        <v>141</v>
      </c>
      <c r="D90" s="524" t="s">
        <v>184</v>
      </c>
      <c r="E90" s="603" t="s">
        <v>140</v>
      </c>
      <c r="F90" s="551">
        <f>F97+F109+F116+F117+F120+F118+F119</f>
        <v>834722</v>
      </c>
      <c r="G90" s="551">
        <f>G97+G109+G116+G117+G120+G118+G119</f>
        <v>834722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834722</v>
      </c>
    </row>
    <row r="91" spans="1:18" s="608" customFormat="1" ht="96" customHeight="1" hidden="1">
      <c r="A91" s="606"/>
      <c r="B91" s="547" t="s">
        <v>471</v>
      </c>
      <c r="C91" s="547" t="s">
        <v>155</v>
      </c>
      <c r="D91" s="610" t="s">
        <v>184</v>
      </c>
      <c r="E91" s="548" t="s">
        <v>225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472</v>
      </c>
      <c r="C92" s="545" t="s">
        <v>156</v>
      </c>
      <c r="D92" s="545" t="s">
        <v>615</v>
      </c>
      <c r="E92" s="597" t="s">
        <v>473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474</v>
      </c>
      <c r="C93" s="545" t="s">
        <v>157</v>
      </c>
      <c r="D93" s="545" t="s">
        <v>617</v>
      </c>
      <c r="E93" s="597" t="s">
        <v>226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475</v>
      </c>
      <c r="C94" s="545" t="s">
        <v>158</v>
      </c>
      <c r="D94" s="609" t="s">
        <v>184</v>
      </c>
      <c r="E94" s="560" t="s">
        <v>227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476</v>
      </c>
      <c r="C95" s="545" t="s">
        <v>159</v>
      </c>
      <c r="D95" s="545" t="s">
        <v>615</v>
      </c>
      <c r="E95" s="597" t="s">
        <v>227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477</v>
      </c>
      <c r="C96" s="545" t="s">
        <v>160</v>
      </c>
      <c r="D96" s="545" t="s">
        <v>617</v>
      </c>
      <c r="E96" s="597" t="s">
        <v>228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481</v>
      </c>
      <c r="C97" s="615" t="s">
        <v>478</v>
      </c>
      <c r="D97" s="609" t="s">
        <v>184</v>
      </c>
      <c r="E97" s="560" t="s">
        <v>482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483</v>
      </c>
      <c r="C98" s="617" t="s">
        <v>484</v>
      </c>
      <c r="D98" s="617" t="s">
        <v>615</v>
      </c>
      <c r="E98" s="560" t="s">
        <v>485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635</v>
      </c>
      <c r="C99" s="617" t="s">
        <v>636</v>
      </c>
      <c r="D99" s="617" t="s">
        <v>616</v>
      </c>
      <c r="E99" s="560" t="s">
        <v>640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488</v>
      </c>
      <c r="C100" s="617" t="s">
        <v>489</v>
      </c>
      <c r="D100" s="617" t="s">
        <v>616</v>
      </c>
      <c r="E100" s="560" t="s">
        <v>480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490</v>
      </c>
      <c r="C101" s="545" t="s">
        <v>161</v>
      </c>
      <c r="D101" s="609" t="s">
        <v>184</v>
      </c>
      <c r="E101" s="560" t="s">
        <v>270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491</v>
      </c>
      <c r="C102" s="545" t="s">
        <v>162</v>
      </c>
      <c r="D102" s="545" t="s">
        <v>612</v>
      </c>
      <c r="E102" s="560" t="s">
        <v>229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492</v>
      </c>
      <c r="C103" s="545" t="s">
        <v>163</v>
      </c>
      <c r="D103" s="545" t="s">
        <v>612</v>
      </c>
      <c r="E103" s="560" t="s">
        <v>493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494</v>
      </c>
      <c r="C104" s="545" t="s">
        <v>164</v>
      </c>
      <c r="D104" s="545" t="s">
        <v>612</v>
      </c>
      <c r="E104" s="560" t="s">
        <v>230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495</v>
      </c>
      <c r="C105" s="545" t="s">
        <v>165</v>
      </c>
      <c r="D105" s="545" t="s">
        <v>612</v>
      </c>
      <c r="E105" s="560" t="s">
        <v>231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500</v>
      </c>
      <c r="C106" s="545" t="s">
        <v>166</v>
      </c>
      <c r="D106" s="545" t="s">
        <v>612</v>
      </c>
      <c r="E106" s="560" t="s">
        <v>232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501</v>
      </c>
      <c r="C107" s="545" t="s">
        <v>167</v>
      </c>
      <c r="D107" s="545" t="s">
        <v>612</v>
      </c>
      <c r="E107" s="560" t="s">
        <v>233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271</v>
      </c>
      <c r="C108" s="545" t="s">
        <v>272</v>
      </c>
      <c r="D108" s="545" t="s">
        <v>612</v>
      </c>
      <c r="E108" s="560" t="s">
        <v>236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503</v>
      </c>
      <c r="C109" s="545" t="s">
        <v>168</v>
      </c>
      <c r="D109" s="545" t="s">
        <v>616</v>
      </c>
      <c r="E109" s="619" t="s">
        <v>243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504</v>
      </c>
      <c r="C110" s="546" t="s">
        <v>169</v>
      </c>
      <c r="D110" s="546" t="s">
        <v>184</v>
      </c>
      <c r="E110" s="560" t="s">
        <v>273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207</v>
      </c>
      <c r="C111" s="546" t="s">
        <v>208</v>
      </c>
      <c r="D111" s="546" t="s">
        <v>618</v>
      </c>
      <c r="E111" s="560" t="s">
        <v>502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209</v>
      </c>
      <c r="C112" s="546" t="s">
        <v>211</v>
      </c>
      <c r="D112" s="546" t="s">
        <v>618</v>
      </c>
      <c r="E112" s="560" t="s">
        <v>210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213</v>
      </c>
      <c r="C113" s="546" t="s">
        <v>214</v>
      </c>
      <c r="D113" s="546" t="s">
        <v>618</v>
      </c>
      <c r="E113" s="560" t="s">
        <v>212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93</v>
      </c>
      <c r="C114" s="621">
        <v>3084</v>
      </c>
      <c r="D114" s="622">
        <v>1040</v>
      </c>
      <c r="E114" s="623" t="s">
        <v>639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215</v>
      </c>
      <c r="C115" s="546" t="s">
        <v>216</v>
      </c>
      <c r="D115" s="546" t="s">
        <v>618</v>
      </c>
      <c r="E115" s="560" t="s">
        <v>217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505</v>
      </c>
      <c r="C116" s="546" t="s">
        <v>170</v>
      </c>
      <c r="D116" s="546" t="s">
        <v>615</v>
      </c>
      <c r="E116" s="560" t="s">
        <v>274</v>
      </c>
      <c r="F116" s="551">
        <v>15600</v>
      </c>
      <c r="G116" s="531">
        <f>F116-J116</f>
        <v>15600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15600</v>
      </c>
    </row>
    <row r="117" spans="1:18" ht="115.5" customHeight="1">
      <c r="A117" s="528"/>
      <c r="B117" s="612" t="s">
        <v>539</v>
      </c>
      <c r="C117" s="546" t="s">
        <v>150</v>
      </c>
      <c r="D117" s="609">
        <v>1010</v>
      </c>
      <c r="E117" s="560" t="s">
        <v>538</v>
      </c>
      <c r="F117" s="551">
        <v>160000</v>
      </c>
      <c r="G117" s="531">
        <f>F117-J117</f>
        <v>160000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160000</v>
      </c>
    </row>
    <row r="118" spans="1:18" ht="237" customHeight="1" hidden="1">
      <c r="A118" s="528"/>
      <c r="B118" s="612" t="s">
        <v>299</v>
      </c>
      <c r="C118" s="546" t="s">
        <v>461</v>
      </c>
      <c r="D118" s="609">
        <v>1040</v>
      </c>
      <c r="E118" s="560" t="s">
        <v>470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540</v>
      </c>
      <c r="C120" s="546" t="s">
        <v>507</v>
      </c>
      <c r="D120" s="609" t="s">
        <v>184</v>
      </c>
      <c r="E120" s="550" t="s">
        <v>462</v>
      </c>
      <c r="F120" s="551">
        <f>F121</f>
        <v>579322</v>
      </c>
      <c r="G120" s="531">
        <f>F120-J120</f>
        <v>579322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579322</v>
      </c>
    </row>
    <row r="121" spans="1:18" ht="40.5">
      <c r="A121" s="528"/>
      <c r="B121" s="529" t="s">
        <v>541</v>
      </c>
      <c r="C121" s="529" t="s">
        <v>509</v>
      </c>
      <c r="D121" s="529" t="s">
        <v>186</v>
      </c>
      <c r="E121" s="530" t="s">
        <v>511</v>
      </c>
      <c r="F121" s="551">
        <v>579322</v>
      </c>
      <c r="G121" s="531">
        <f>F121-J121</f>
        <v>579322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579322</v>
      </c>
    </row>
    <row r="122" spans="1:18" ht="84.75" customHeight="1">
      <c r="A122" s="528"/>
      <c r="B122" s="147" t="s">
        <v>199</v>
      </c>
      <c r="C122" s="147"/>
      <c r="D122" s="147"/>
      <c r="E122" s="142" t="s">
        <v>619</v>
      </c>
      <c r="F122" s="582">
        <f>F123</f>
        <v>4399000</v>
      </c>
      <c r="G122" s="582">
        <f aca="true" t="shared" si="43" ref="G122:Q122">G123</f>
        <v>4399000</v>
      </c>
      <c r="H122" s="582">
        <f t="shared" si="43"/>
        <v>3199430</v>
      </c>
      <c r="I122" s="582">
        <f t="shared" si="43"/>
        <v>218150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4493150</v>
      </c>
    </row>
    <row r="123" spans="1:18" ht="60.75" customHeight="1">
      <c r="A123" s="528"/>
      <c r="B123" s="518" t="s">
        <v>200</v>
      </c>
      <c r="C123" s="518"/>
      <c r="D123" s="518"/>
      <c r="E123" s="519" t="s">
        <v>619</v>
      </c>
      <c r="F123" s="584">
        <f>F124+F128+F126</f>
        <v>4399000</v>
      </c>
      <c r="G123" s="584">
        <f aca="true" t="shared" si="44" ref="G123:Q123">G124+G128+G126</f>
        <v>4399000</v>
      </c>
      <c r="H123" s="584">
        <f t="shared" si="44"/>
        <v>3199430</v>
      </c>
      <c r="I123" s="584">
        <f t="shared" si="44"/>
        <v>218150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4493150</v>
      </c>
    </row>
    <row r="124" spans="1:18" ht="38.25" customHeight="1">
      <c r="A124" s="528"/>
      <c r="B124" s="522" t="s">
        <v>184</v>
      </c>
      <c r="C124" s="523" t="s">
        <v>185</v>
      </c>
      <c r="D124" s="522" t="s">
        <v>184</v>
      </c>
      <c r="E124" s="525" t="s">
        <v>127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466</v>
      </c>
      <c r="C125" s="529" t="s">
        <v>627</v>
      </c>
      <c r="D125" s="529" t="s">
        <v>441</v>
      </c>
      <c r="E125" s="530" t="s">
        <v>629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184</v>
      </c>
      <c r="C126" s="625" t="s">
        <v>146</v>
      </c>
      <c r="D126" s="626" t="s">
        <v>184</v>
      </c>
      <c r="E126" s="525" t="s">
        <v>147</v>
      </c>
      <c r="F126" s="586">
        <f>F127</f>
        <v>2327000</v>
      </c>
      <c r="G126" s="586">
        <f aca="true" t="shared" si="46" ref="G126:Q126">G127</f>
        <v>2327000</v>
      </c>
      <c r="H126" s="586">
        <f t="shared" si="46"/>
        <v>1807600</v>
      </c>
      <c r="I126" s="586">
        <f t="shared" si="46"/>
        <v>62725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2402200</v>
      </c>
    </row>
    <row r="127" spans="1:18" ht="48.75" customHeight="1">
      <c r="A127" s="528"/>
      <c r="B127" s="627" t="s">
        <v>542</v>
      </c>
      <c r="C127" s="627" t="s">
        <v>543</v>
      </c>
      <c r="D127" s="628" t="s">
        <v>621</v>
      </c>
      <c r="E127" s="530" t="s">
        <v>379</v>
      </c>
      <c r="F127" s="586">
        <v>2327000</v>
      </c>
      <c r="G127" s="531">
        <f>F127-J127</f>
        <v>2327000</v>
      </c>
      <c r="H127" s="552">
        <v>1807600</v>
      </c>
      <c r="I127" s="552">
        <v>62725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2402200</v>
      </c>
    </row>
    <row r="128" spans="1:18" ht="33.75" customHeight="1">
      <c r="A128" s="528"/>
      <c r="B128" s="625" t="s">
        <v>184</v>
      </c>
      <c r="C128" s="625" t="s">
        <v>172</v>
      </c>
      <c r="D128" s="626" t="s">
        <v>184</v>
      </c>
      <c r="E128" s="603" t="s">
        <v>171</v>
      </c>
      <c r="F128" s="586">
        <f>F131+F129+F130</f>
        <v>1582000</v>
      </c>
      <c r="G128" s="586">
        <f>G131+G129+G130</f>
        <v>1582000</v>
      </c>
      <c r="H128" s="586">
        <f>H131+H129+H130</f>
        <v>1000830</v>
      </c>
      <c r="I128" s="586">
        <f>I131+I129+I130</f>
        <v>155425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1600950</v>
      </c>
    </row>
    <row r="129" spans="1:18" ht="20.25">
      <c r="A129" s="581"/>
      <c r="B129" s="629">
        <v>1014030</v>
      </c>
      <c r="C129" s="630" t="s">
        <v>173</v>
      </c>
      <c r="D129" s="570" t="s">
        <v>620</v>
      </c>
      <c r="E129" s="550" t="s">
        <v>544</v>
      </c>
      <c r="F129" s="551">
        <v>999000</v>
      </c>
      <c r="G129" s="531">
        <f>F129-J129</f>
        <v>999000</v>
      </c>
      <c r="H129" s="555">
        <v>677500</v>
      </c>
      <c r="I129" s="555">
        <v>135825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1017700</v>
      </c>
    </row>
    <row r="130" spans="1:18" ht="63.75" customHeight="1">
      <c r="A130" s="581"/>
      <c r="B130" s="629">
        <v>1014060</v>
      </c>
      <c r="C130" s="630" t="s">
        <v>90</v>
      </c>
      <c r="D130" s="570" t="s">
        <v>91</v>
      </c>
      <c r="E130" s="550" t="s">
        <v>92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545</v>
      </c>
      <c r="D131" s="570" t="s">
        <v>184</v>
      </c>
      <c r="E131" s="550" t="s">
        <v>546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547</v>
      </c>
      <c r="D132" s="570" t="s">
        <v>244</v>
      </c>
      <c r="E132" s="550" t="s">
        <v>549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548</v>
      </c>
      <c r="D133" s="570" t="s">
        <v>244</v>
      </c>
      <c r="E133" s="550" t="s">
        <v>550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467</v>
      </c>
      <c r="C134" s="631"/>
      <c r="D134" s="632"/>
      <c r="E134" s="142" t="s">
        <v>622</v>
      </c>
      <c r="F134" s="582">
        <f>F135</f>
        <v>4698900</v>
      </c>
      <c r="G134" s="582">
        <f aca="true" t="shared" si="49" ref="G134:Q134">G135</f>
        <v>4688900</v>
      </c>
      <c r="H134" s="582">
        <f t="shared" si="49"/>
        <v>1346800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4698900</v>
      </c>
    </row>
    <row r="135" spans="1:18" ht="40.5">
      <c r="A135" s="528"/>
      <c r="B135" s="633" t="s">
        <v>468</v>
      </c>
      <c r="C135" s="633"/>
      <c r="D135" s="634"/>
      <c r="E135" s="519" t="s">
        <v>245</v>
      </c>
      <c r="F135" s="584">
        <f>F136+F138+F141</f>
        <v>4698900</v>
      </c>
      <c r="G135" s="584">
        <f aca="true" t="shared" si="51" ref="G135:Q135">G136+G138+G141</f>
        <v>4688900</v>
      </c>
      <c r="H135" s="584">
        <f t="shared" si="51"/>
        <v>1346800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4698900</v>
      </c>
    </row>
    <row r="136" spans="1:18" ht="20.25">
      <c r="A136" s="528"/>
      <c r="B136" s="625" t="s">
        <v>184</v>
      </c>
      <c r="C136" s="625" t="s">
        <v>185</v>
      </c>
      <c r="D136" s="626" t="s">
        <v>184</v>
      </c>
      <c r="E136" s="525" t="s">
        <v>127</v>
      </c>
      <c r="F136" s="586">
        <f>F137</f>
        <v>1699200</v>
      </c>
      <c r="G136" s="586">
        <f aca="true" t="shared" si="52" ref="G136:Q136">G137</f>
        <v>1699200</v>
      </c>
      <c r="H136" s="586">
        <f t="shared" si="52"/>
        <v>1346800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1699200</v>
      </c>
    </row>
    <row r="137" spans="1:18" s="512" customFormat="1" ht="59.25" customHeight="1">
      <c r="A137" s="517"/>
      <c r="B137" s="627" t="s">
        <v>469</v>
      </c>
      <c r="C137" s="627" t="s">
        <v>627</v>
      </c>
      <c r="D137" s="635" t="s">
        <v>441</v>
      </c>
      <c r="E137" s="530" t="s">
        <v>629</v>
      </c>
      <c r="F137" s="586">
        <v>1699200</v>
      </c>
      <c r="G137" s="531">
        <f>F137-J137</f>
        <v>1699200</v>
      </c>
      <c r="H137" s="613">
        <v>1346800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1699200</v>
      </c>
    </row>
    <row r="138" spans="1:18" s="512" customFormat="1" ht="29.25" customHeight="1">
      <c r="A138" s="517"/>
      <c r="B138" s="625" t="s">
        <v>184</v>
      </c>
      <c r="C138" s="625" t="s">
        <v>129</v>
      </c>
      <c r="D138" s="626" t="s">
        <v>184</v>
      </c>
      <c r="E138" s="525" t="s">
        <v>605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606</v>
      </c>
      <c r="C139" s="627" t="s">
        <v>593</v>
      </c>
      <c r="D139" s="635" t="s">
        <v>450</v>
      </c>
      <c r="E139" s="578" t="s">
        <v>104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105</v>
      </c>
      <c r="C140" s="636" t="s">
        <v>106</v>
      </c>
      <c r="D140" s="637"/>
      <c r="E140" s="638" t="s">
        <v>107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184</v>
      </c>
      <c r="C141" s="625" t="s">
        <v>607</v>
      </c>
      <c r="D141" s="626" t="s">
        <v>184</v>
      </c>
      <c r="E141" s="525" t="s">
        <v>125</v>
      </c>
      <c r="F141" s="600">
        <f>F142+F144+F146</f>
        <v>2989700</v>
      </c>
      <c r="G141" s="600">
        <f>G142+G144+G146</f>
        <v>2989700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2989700</v>
      </c>
    </row>
    <row r="142" spans="1:18" s="512" customFormat="1" ht="85.5" customHeight="1">
      <c r="A142" s="528"/>
      <c r="B142" s="642">
        <v>3719400</v>
      </c>
      <c r="C142" s="625" t="s">
        <v>632</v>
      </c>
      <c r="D142" s="626" t="s">
        <v>184</v>
      </c>
      <c r="E142" s="525" t="s">
        <v>633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634</v>
      </c>
      <c r="D143" s="570" t="s">
        <v>108</v>
      </c>
      <c r="E143" s="550" t="s">
        <v>89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357</v>
      </c>
      <c r="D144" s="626" t="s">
        <v>184</v>
      </c>
      <c r="E144" s="525" t="s">
        <v>359</v>
      </c>
      <c r="F144" s="586">
        <f>F145</f>
        <v>191500</v>
      </c>
      <c r="G144" s="586">
        <f aca="true" t="shared" si="56" ref="G144:Q144">G145</f>
        <v>191500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191500</v>
      </c>
    </row>
    <row r="145" spans="1:18" ht="33" customHeight="1">
      <c r="A145" s="528"/>
      <c r="B145" s="629">
        <v>3719770</v>
      </c>
      <c r="C145" s="630" t="s">
        <v>360</v>
      </c>
      <c r="D145" s="570" t="s">
        <v>108</v>
      </c>
      <c r="E145" s="550" t="s">
        <v>599</v>
      </c>
      <c r="F145" s="586">
        <v>191500</v>
      </c>
      <c r="G145" s="531">
        <f>F145-J145</f>
        <v>191500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191500</v>
      </c>
    </row>
    <row r="146" spans="1:18" ht="67.5" customHeight="1">
      <c r="A146" s="528"/>
      <c r="B146" s="645">
        <v>3719800</v>
      </c>
      <c r="C146" s="557" t="s">
        <v>112</v>
      </c>
      <c r="D146" s="522" t="s">
        <v>184</v>
      </c>
      <c r="E146" s="558" t="s">
        <v>113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112</v>
      </c>
      <c r="D147" s="546" t="s">
        <v>108</v>
      </c>
      <c r="E147" s="550" t="s">
        <v>113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109</v>
      </c>
      <c r="F148" s="648">
        <f aca="true" t="shared" si="57" ref="F148:Q148">F9+F50+F83+F122+F134</f>
        <v>81482814</v>
      </c>
      <c r="G148" s="648">
        <f t="shared" si="57"/>
        <v>81367814</v>
      </c>
      <c r="H148" s="648">
        <f t="shared" si="57"/>
        <v>49364630</v>
      </c>
      <c r="I148" s="648">
        <f t="shared" si="57"/>
        <v>5030229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83077699.33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432</v>
      </c>
      <c r="Q152" s="500" t="s">
        <v>119</v>
      </c>
    </row>
    <row r="155" spans="7:18" ht="20.25">
      <c r="G155" s="655">
        <f>F148-10000</f>
        <v>81472814</v>
      </c>
      <c r="N155" s="528">
        <f>K148-Q148</f>
        <v>1086450</v>
      </c>
      <c r="R155" s="655"/>
    </row>
  </sheetData>
  <sheetProtection/>
  <mergeCells count="21">
    <mergeCell ref="P1:R1"/>
    <mergeCell ref="H6:I6"/>
    <mergeCell ref="R5:R7"/>
    <mergeCell ref="B3:Q3"/>
    <mergeCell ref="C5:C7"/>
    <mergeCell ref="K5:Q5"/>
    <mergeCell ref="A5:A7"/>
    <mergeCell ref="G6:G7"/>
    <mergeCell ref="K6:K7"/>
    <mergeCell ref="L6:M6"/>
    <mergeCell ref="D5:D7"/>
    <mergeCell ref="B4:C4"/>
    <mergeCell ref="N6:N7"/>
    <mergeCell ref="Q6:Q7"/>
    <mergeCell ref="B5:B7"/>
    <mergeCell ref="F5:J5"/>
    <mergeCell ref="O2:R2"/>
    <mergeCell ref="O6:P6"/>
    <mergeCell ref="E5:E7"/>
    <mergeCell ref="J6:J7"/>
    <mergeCell ref="F6:F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H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421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657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68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433</v>
      </c>
    </row>
    <row r="5" spans="1:20" ht="15" customHeight="1">
      <c r="A5" s="717" t="s">
        <v>110</v>
      </c>
      <c r="B5" s="718"/>
      <c r="C5" s="719"/>
      <c r="D5" s="713" t="s">
        <v>650</v>
      </c>
      <c r="E5" s="733" t="s">
        <v>651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361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337</v>
      </c>
      <c r="F6" s="732" t="s">
        <v>88</v>
      </c>
      <c r="G6" s="738" t="s">
        <v>126</v>
      </c>
      <c r="H6" s="738"/>
      <c r="I6" s="738"/>
      <c r="J6" s="738"/>
      <c r="K6" s="738"/>
      <c r="L6" s="738"/>
      <c r="M6" s="738"/>
      <c r="N6" s="738"/>
      <c r="O6" s="483"/>
      <c r="P6" s="699" t="s">
        <v>652</v>
      </c>
      <c r="Q6" s="744" t="s">
        <v>126</v>
      </c>
      <c r="R6" s="745"/>
      <c r="S6" s="746"/>
      <c r="T6" s="741" t="s">
        <v>652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86</v>
      </c>
      <c r="H7" s="732" t="s">
        <v>269</v>
      </c>
      <c r="I7" s="735" t="s">
        <v>498</v>
      </c>
      <c r="J7" s="735" t="s">
        <v>499</v>
      </c>
      <c r="K7" s="732" t="s">
        <v>568</v>
      </c>
      <c r="L7" s="735" t="s">
        <v>77</v>
      </c>
      <c r="M7" s="732" t="s">
        <v>134</v>
      </c>
      <c r="N7" s="732" t="s">
        <v>135</v>
      </c>
      <c r="O7" s="732" t="s">
        <v>49</v>
      </c>
      <c r="P7" s="699"/>
      <c r="Q7" s="711" t="s">
        <v>59</v>
      </c>
      <c r="R7" s="747" t="s">
        <v>510</v>
      </c>
      <c r="S7" s="711" t="s">
        <v>89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99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99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99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99" t="s">
        <v>76</v>
      </c>
      <c r="G11" s="700"/>
      <c r="H11" s="700"/>
      <c r="I11" s="700"/>
      <c r="J11" s="700"/>
      <c r="K11" s="700"/>
      <c r="L11" s="700"/>
      <c r="M11" s="700"/>
      <c r="N11" s="700"/>
      <c r="O11" s="701"/>
      <c r="P11" s="489"/>
      <c r="Q11" s="729" t="s">
        <v>75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06">
        <v>1</v>
      </c>
      <c r="B13" s="706"/>
      <c r="C13" s="707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04">
        <v>2510000000</v>
      </c>
      <c r="B14" s="704" t="s">
        <v>175</v>
      </c>
      <c r="C14" s="705" t="s">
        <v>176</v>
      </c>
      <c r="D14" s="430" t="s">
        <v>69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15600</v>
      </c>
      <c r="O14" s="484">
        <v>55000</v>
      </c>
      <c r="P14" s="363">
        <f>SUM(E14:O14)</f>
        <v>3391196</v>
      </c>
      <c r="Q14" s="350"/>
      <c r="R14" s="353"/>
      <c r="S14" s="353"/>
      <c r="T14" s="351"/>
    </row>
    <row r="15" spans="1:20" ht="71.25" customHeight="1">
      <c r="A15" s="704">
        <v>25313200000</v>
      </c>
      <c r="B15" s="704">
        <v>16</v>
      </c>
      <c r="C15" s="705" t="s">
        <v>177</v>
      </c>
      <c r="D15" s="431" t="s">
        <v>74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191500</v>
      </c>
      <c r="R15" s="352"/>
      <c r="S15" s="352">
        <v>2688200</v>
      </c>
      <c r="T15" s="354">
        <f>Q15+S15</f>
        <v>2879700</v>
      </c>
    </row>
    <row r="16" spans="1:20" ht="64.5" customHeight="1">
      <c r="A16" s="708"/>
      <c r="B16" s="709"/>
      <c r="C16" s="710"/>
      <c r="D16" s="432" t="s">
        <v>178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02"/>
      <c r="B17" s="702"/>
      <c r="C17" s="703"/>
      <c r="D17" s="429" t="s">
        <v>351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15600</v>
      </c>
      <c r="O17" s="364">
        <f t="shared" si="0"/>
        <v>55000</v>
      </c>
      <c r="P17" s="364">
        <f t="shared" si="0"/>
        <v>3391196</v>
      </c>
      <c r="Q17" s="349">
        <f>Q14+Q15</f>
        <v>191500</v>
      </c>
      <c r="R17" s="349">
        <f>R14+R15+R16</f>
        <v>110000</v>
      </c>
      <c r="S17" s="349">
        <f>S14+S15</f>
        <v>2688200</v>
      </c>
      <c r="T17" s="393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432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119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656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285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433</v>
      </c>
    </row>
    <row r="8" spans="1:10" ht="38.25" customHeight="1">
      <c r="A8" s="759" t="s">
        <v>0</v>
      </c>
      <c r="B8" s="761" t="s">
        <v>643</v>
      </c>
      <c r="C8" s="765" t="s">
        <v>1</v>
      </c>
      <c r="D8" s="767" t="s">
        <v>642</v>
      </c>
      <c r="E8" s="754" t="s">
        <v>286</v>
      </c>
      <c r="F8" s="763" t="s">
        <v>287</v>
      </c>
      <c r="G8" s="754" t="s">
        <v>288</v>
      </c>
      <c r="H8" s="754" t="s">
        <v>290</v>
      </c>
      <c r="I8" s="754" t="s">
        <v>289</v>
      </c>
      <c r="J8" s="754" t="s">
        <v>2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180</v>
      </c>
      <c r="B10" s="172" t="s">
        <v>181</v>
      </c>
      <c r="C10" s="173" t="s">
        <v>352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309</v>
      </c>
      <c r="B11" s="178"/>
      <c r="C11" s="178"/>
      <c r="D11" s="179" t="s">
        <v>439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190</v>
      </c>
      <c r="B12" s="183"/>
      <c r="C12" s="183"/>
      <c r="D12" s="184" t="s">
        <v>439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625</v>
      </c>
      <c r="B13" s="78" t="s">
        <v>628</v>
      </c>
      <c r="C13" s="78" t="s">
        <v>441</v>
      </c>
      <c r="D13" s="144" t="s">
        <v>329</v>
      </c>
      <c r="E13" s="433" t="s">
        <v>182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596</v>
      </c>
      <c r="B14" s="157" t="s">
        <v>597</v>
      </c>
      <c r="C14" s="157" t="s">
        <v>445</v>
      </c>
      <c r="D14" s="80" t="s">
        <v>598</v>
      </c>
      <c r="E14" s="434" t="s">
        <v>393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555</v>
      </c>
      <c r="B15" s="157" t="s">
        <v>330</v>
      </c>
      <c r="C15" s="157" t="s">
        <v>444</v>
      </c>
      <c r="D15" s="80" t="s">
        <v>575</v>
      </c>
      <c r="E15" s="435" t="s">
        <v>182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400</v>
      </c>
      <c r="B16" s="157" t="s">
        <v>401</v>
      </c>
      <c r="C16" s="157" t="s">
        <v>402</v>
      </c>
      <c r="D16" s="80" t="s">
        <v>403</v>
      </c>
      <c r="E16" s="435" t="s">
        <v>358</v>
      </c>
      <c r="F16" s="382"/>
      <c r="G16" s="149"/>
      <c r="H16" s="149"/>
      <c r="I16" s="443">
        <v>971.51</v>
      </c>
      <c r="J16" s="149"/>
    </row>
    <row r="17" spans="1:10" ht="60.75">
      <c r="A17" s="190" t="s">
        <v>623</v>
      </c>
      <c r="B17" s="191"/>
      <c r="C17" s="191"/>
      <c r="D17" s="179" t="s">
        <v>608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624</v>
      </c>
      <c r="B18" s="183"/>
      <c r="C18" s="183"/>
      <c r="D18" s="250" t="s">
        <v>608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404</v>
      </c>
      <c r="B19" s="157" t="s">
        <v>401</v>
      </c>
      <c r="C19" s="157" t="s">
        <v>402</v>
      </c>
      <c r="D19" s="80" t="s">
        <v>403</v>
      </c>
      <c r="E19" s="435" t="s">
        <v>358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97</v>
      </c>
      <c r="B20" s="157" t="s">
        <v>148</v>
      </c>
      <c r="C20" s="157" t="s">
        <v>610</v>
      </c>
      <c r="D20" s="80" t="s">
        <v>377</v>
      </c>
      <c r="E20" s="438" t="s">
        <v>22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97</v>
      </c>
      <c r="B21" s="157" t="s">
        <v>148</v>
      </c>
      <c r="C21" s="157" t="s">
        <v>610</v>
      </c>
      <c r="D21" s="80" t="s">
        <v>377</v>
      </c>
      <c r="E21" s="438" t="s">
        <v>563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199</v>
      </c>
      <c r="B22" s="147"/>
      <c r="C22" s="147"/>
      <c r="D22" s="142" t="s">
        <v>619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200</v>
      </c>
      <c r="B23" s="143"/>
      <c r="C23" s="143"/>
      <c r="D23" s="481" t="s">
        <v>619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173</v>
      </c>
      <c r="C24" s="154" t="s">
        <v>620</v>
      </c>
      <c r="D24" s="145" t="s">
        <v>544</v>
      </c>
      <c r="E24" s="433" t="s">
        <v>182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183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432</v>
      </c>
      <c r="C29" s="225"/>
      <c r="D29" s="225"/>
      <c r="F29" s="103"/>
      <c r="G29" s="103"/>
      <c r="H29" s="103"/>
      <c r="I29" s="226" t="s">
        <v>119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zoomScale="50" zoomScaleNormal="50" zoomScaleSheetLayoutView="100" zoomScalePageLayoutView="0" workbookViewId="0" topLeftCell="B1">
      <pane xSplit="1" ySplit="6" topLeftCell="C6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7" t="s">
        <v>655</v>
      </c>
      <c r="J1" s="777"/>
      <c r="K1" s="777"/>
    </row>
    <row r="2" spans="3:17" ht="75" customHeight="1">
      <c r="C2" s="104"/>
      <c r="D2" s="776" t="s">
        <v>291</v>
      </c>
      <c r="E2" s="776"/>
      <c r="F2" s="776"/>
      <c r="G2" s="776"/>
      <c r="H2" s="776"/>
      <c r="I2" s="776"/>
      <c r="J2" s="776"/>
      <c r="K2" s="107"/>
      <c r="Q2" s="108"/>
    </row>
    <row r="3" spans="3:23" ht="28.5" customHeight="1" thickBot="1">
      <c r="C3" s="773">
        <v>25539000000</v>
      </c>
      <c r="D3" s="773"/>
      <c r="E3" s="778"/>
      <c r="F3" s="778"/>
      <c r="G3" s="778"/>
      <c r="H3" s="778"/>
      <c r="I3" s="778"/>
      <c r="J3" s="778"/>
      <c r="K3" s="110" t="s">
        <v>433</v>
      </c>
      <c r="W3" s="166"/>
    </row>
    <row r="4" spans="2:11" ht="92.25" customHeight="1" thickBot="1">
      <c r="B4" s="765" t="s">
        <v>0</v>
      </c>
      <c r="C4" s="765" t="s">
        <v>643</v>
      </c>
      <c r="D4" s="765" t="s">
        <v>1</v>
      </c>
      <c r="E4" s="774" t="s">
        <v>642</v>
      </c>
      <c r="F4" s="781" t="s">
        <v>644</v>
      </c>
      <c r="G4" s="781" t="s">
        <v>641</v>
      </c>
      <c r="H4" s="769" t="s">
        <v>645</v>
      </c>
      <c r="I4" s="771" t="s">
        <v>246</v>
      </c>
      <c r="J4" s="779" t="s">
        <v>247</v>
      </c>
      <c r="K4" s="780"/>
    </row>
    <row r="5" spans="2:11" ht="35.25" customHeight="1" thickBot="1">
      <c r="B5" s="766"/>
      <c r="C5" s="766"/>
      <c r="D5" s="766"/>
      <c r="E5" s="775"/>
      <c r="F5" s="782"/>
      <c r="G5" s="782"/>
      <c r="H5" s="770"/>
      <c r="I5" s="772"/>
      <c r="J5" s="300" t="s">
        <v>646</v>
      </c>
      <c r="K5" s="301" t="s">
        <v>647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440</v>
      </c>
      <c r="C7" s="178"/>
      <c r="D7" s="178"/>
      <c r="E7" s="179" t="s">
        <v>439</v>
      </c>
      <c r="F7" s="180"/>
      <c r="G7" s="296"/>
      <c r="H7" s="304">
        <f>I7+J7</f>
        <v>8813640</v>
      </c>
      <c r="I7" s="181">
        <f>I8</f>
        <v>8567100</v>
      </c>
      <c r="J7" s="181">
        <f>J8</f>
        <v>246540</v>
      </c>
      <c r="K7" s="202">
        <f>K8</f>
        <v>0</v>
      </c>
    </row>
    <row r="8" spans="1:11" s="117" customFormat="1" ht="32.25" customHeight="1" thickBot="1">
      <c r="A8" s="111"/>
      <c r="B8" s="456" t="s">
        <v>190</v>
      </c>
      <c r="C8" s="183"/>
      <c r="D8" s="183"/>
      <c r="E8" s="184" t="s">
        <v>439</v>
      </c>
      <c r="F8" s="185"/>
      <c r="G8" s="185"/>
      <c r="H8" s="303">
        <f>I8+J8</f>
        <v>8813640</v>
      </c>
      <c r="I8" s="186">
        <f>SUM(I9:I28)</f>
        <v>8567100</v>
      </c>
      <c r="J8" s="186">
        <f>SUM(J9:J27)</f>
        <v>246540</v>
      </c>
      <c r="K8" s="203"/>
    </row>
    <row r="9" spans="1:11" s="117" customFormat="1" ht="109.5" customHeight="1">
      <c r="A9" s="111"/>
      <c r="B9" s="78" t="s">
        <v>625</v>
      </c>
      <c r="C9" s="78" t="s">
        <v>628</v>
      </c>
      <c r="D9" s="78" t="s">
        <v>441</v>
      </c>
      <c r="E9" s="144" t="s">
        <v>329</v>
      </c>
      <c r="F9" s="257" t="s">
        <v>518</v>
      </c>
      <c r="G9" s="255" t="s">
        <v>519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625</v>
      </c>
      <c r="C10" s="78" t="s">
        <v>628</v>
      </c>
      <c r="D10" s="78" t="s">
        <v>441</v>
      </c>
      <c r="E10" s="144" t="s">
        <v>329</v>
      </c>
      <c r="F10" s="257" t="s">
        <v>369</v>
      </c>
      <c r="G10" s="255" t="s">
        <v>537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594</v>
      </c>
      <c r="C11" s="242" t="s">
        <v>108</v>
      </c>
      <c r="D11" s="78" t="s">
        <v>450</v>
      </c>
      <c r="E11" s="144" t="s">
        <v>595</v>
      </c>
      <c r="F11" s="255" t="s">
        <v>512</v>
      </c>
      <c r="G11" s="255" t="s">
        <v>513</v>
      </c>
      <c r="H11" s="302">
        <f aca="true" t="shared" si="0" ref="H11:H27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70</v>
      </c>
      <c r="C12" s="157" t="s">
        <v>71</v>
      </c>
      <c r="D12" s="157" t="s">
        <v>72</v>
      </c>
      <c r="E12" s="228" t="s">
        <v>73</v>
      </c>
      <c r="F12" s="256" t="s">
        <v>558</v>
      </c>
      <c r="G12" s="255" t="s">
        <v>556</v>
      </c>
      <c r="H12" s="302">
        <f t="shared" si="0"/>
        <v>0</v>
      </c>
      <c r="I12" s="200"/>
      <c r="J12" s="201"/>
      <c r="K12" s="163"/>
    </row>
    <row r="13" spans="1:11" s="117" customFormat="1" ht="147.75" customHeight="1">
      <c r="A13" s="111"/>
      <c r="B13" s="160" t="s">
        <v>194</v>
      </c>
      <c r="C13" s="197" t="s">
        <v>188</v>
      </c>
      <c r="D13" s="198" t="s">
        <v>612</v>
      </c>
      <c r="E13" s="199" t="s">
        <v>193</v>
      </c>
      <c r="F13" s="256" t="s">
        <v>362</v>
      </c>
      <c r="G13" s="255" t="s">
        <v>363</v>
      </c>
      <c r="H13" s="302">
        <f t="shared" si="0"/>
        <v>18000</v>
      </c>
      <c r="I13" s="200">
        <v>18000</v>
      </c>
      <c r="J13" s="201"/>
      <c r="K13" s="163"/>
    </row>
    <row r="14" spans="1:11" s="117" customFormat="1" ht="69.75" customHeight="1">
      <c r="A14" s="111"/>
      <c r="B14" s="160" t="s">
        <v>508</v>
      </c>
      <c r="C14" s="314" t="s">
        <v>509</v>
      </c>
      <c r="D14" s="233">
        <v>1090</v>
      </c>
      <c r="E14" s="145" t="s">
        <v>511</v>
      </c>
      <c r="F14" s="255" t="s">
        <v>385</v>
      </c>
      <c r="G14" s="256" t="s">
        <v>386</v>
      </c>
      <c r="H14" s="302">
        <f t="shared" si="0"/>
        <v>430000</v>
      </c>
      <c r="I14" s="165">
        <v>430000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237</v>
      </c>
      <c r="F15" s="167" t="s">
        <v>238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12</v>
      </c>
      <c r="C16" s="157" t="s">
        <v>13</v>
      </c>
      <c r="D16" s="244" t="s">
        <v>444</v>
      </c>
      <c r="E16" s="145" t="s">
        <v>14</v>
      </c>
      <c r="F16" s="257" t="s">
        <v>557</v>
      </c>
      <c r="G16" s="257" t="s">
        <v>517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555</v>
      </c>
      <c r="C17" s="157" t="s">
        <v>330</v>
      </c>
      <c r="D17" s="157" t="s">
        <v>444</v>
      </c>
      <c r="E17" s="80" t="s">
        <v>575</v>
      </c>
      <c r="F17" s="255" t="s">
        <v>558</v>
      </c>
      <c r="G17" s="255" t="s">
        <v>556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555</v>
      </c>
      <c r="C18" s="157" t="s">
        <v>330</v>
      </c>
      <c r="D18" s="157" t="s">
        <v>444</v>
      </c>
      <c r="E18" s="80" t="s">
        <v>575</v>
      </c>
      <c r="F18" s="255" t="s">
        <v>560</v>
      </c>
      <c r="G18" s="255" t="s">
        <v>514</v>
      </c>
      <c r="H18" s="302">
        <f t="shared" si="0"/>
        <v>4756648</v>
      </c>
      <c r="I18" s="457">
        <v>4597408</v>
      </c>
      <c r="J18" s="386">
        <v>159240</v>
      </c>
      <c r="K18" s="163">
        <v>159240</v>
      </c>
    </row>
    <row r="19" spans="1:11" s="117" customFormat="1" ht="0.75" customHeight="1" hidden="1">
      <c r="A19" s="111"/>
      <c r="B19" s="157" t="s">
        <v>596</v>
      </c>
      <c r="C19" s="157" t="s">
        <v>597</v>
      </c>
      <c r="D19" s="157" t="s">
        <v>445</v>
      </c>
      <c r="E19" s="80" t="s">
        <v>575</v>
      </c>
      <c r="F19" s="167" t="s">
        <v>138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18</v>
      </c>
      <c r="C20" s="157" t="s">
        <v>19</v>
      </c>
      <c r="D20" s="157" t="s">
        <v>20</v>
      </c>
      <c r="E20" s="80" t="s">
        <v>21</v>
      </c>
      <c r="F20" s="257" t="s">
        <v>383</v>
      </c>
      <c r="G20" s="257" t="s">
        <v>370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389</v>
      </c>
      <c r="C21" s="157" t="s">
        <v>390</v>
      </c>
      <c r="D21" s="157" t="s">
        <v>391</v>
      </c>
      <c r="E21" s="80" t="s">
        <v>392</v>
      </c>
      <c r="F21" s="257" t="s">
        <v>399</v>
      </c>
      <c r="G21" s="257" t="s">
        <v>397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389</v>
      </c>
      <c r="C22" s="157" t="s">
        <v>390</v>
      </c>
      <c r="D22" s="157" t="s">
        <v>391</v>
      </c>
      <c r="E22" s="80" t="s">
        <v>392</v>
      </c>
      <c r="F22" s="255" t="s">
        <v>394</v>
      </c>
      <c r="G22" s="255" t="s">
        <v>396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582</v>
      </c>
      <c r="C23" s="237" t="s">
        <v>583</v>
      </c>
      <c r="D23" s="237" t="s">
        <v>195</v>
      </c>
      <c r="E23" s="238" t="s">
        <v>196</v>
      </c>
      <c r="F23" s="257" t="s">
        <v>139</v>
      </c>
      <c r="G23" s="257" t="s">
        <v>27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306</v>
      </c>
      <c r="C24" s="154" t="s">
        <v>307</v>
      </c>
      <c r="D24" s="240" t="s">
        <v>447</v>
      </c>
      <c r="E24" s="80" t="s">
        <v>308</v>
      </c>
      <c r="F24" s="257" t="s">
        <v>205</v>
      </c>
      <c r="G24" s="257" t="s">
        <v>8</v>
      </c>
      <c r="H24" s="302">
        <f t="shared" si="0"/>
        <v>1985692</v>
      </c>
      <c r="I24" s="666">
        <v>1985692</v>
      </c>
      <c r="J24" s="141"/>
      <c r="K24" s="163"/>
    </row>
    <row r="25" spans="1:17" s="117" customFormat="1" ht="64.5" customHeight="1" hidden="1" thickBot="1">
      <c r="A25" s="111"/>
      <c r="B25" s="239" t="s">
        <v>586</v>
      </c>
      <c r="C25" s="154" t="s">
        <v>587</v>
      </c>
      <c r="D25" s="240" t="s">
        <v>448</v>
      </c>
      <c r="E25" s="80" t="s">
        <v>197</v>
      </c>
      <c r="F25" s="255" t="s">
        <v>130</v>
      </c>
      <c r="G25" s="294" t="s">
        <v>28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590</v>
      </c>
      <c r="C26" s="78" t="s">
        <v>591</v>
      </c>
      <c r="D26" s="78" t="s">
        <v>449</v>
      </c>
      <c r="E26" s="241" t="s">
        <v>592</v>
      </c>
      <c r="F26" s="255" t="s">
        <v>561</v>
      </c>
      <c r="G26" s="255" t="s">
        <v>516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600</v>
      </c>
      <c r="C27" s="78" t="s">
        <v>601</v>
      </c>
      <c r="D27" s="78" t="s">
        <v>198</v>
      </c>
      <c r="E27" s="144" t="s">
        <v>602</v>
      </c>
      <c r="F27" s="255" t="s">
        <v>3</v>
      </c>
      <c r="G27" s="255" t="s">
        <v>4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555</v>
      </c>
      <c r="C28" s="157" t="s">
        <v>330</v>
      </c>
      <c r="D28" s="157" t="s">
        <v>444</v>
      </c>
      <c r="E28" s="80" t="s">
        <v>575</v>
      </c>
      <c r="F28" s="385" t="s">
        <v>573</v>
      </c>
      <c r="G28" s="385" t="s">
        <v>574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623</v>
      </c>
      <c r="C29" s="206"/>
      <c r="D29" s="206"/>
      <c r="E29" s="207" t="s">
        <v>608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624</v>
      </c>
      <c r="C30" s="209"/>
      <c r="D30" s="209"/>
      <c r="E30" s="210" t="s">
        <v>608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97</v>
      </c>
      <c r="C31" s="157" t="s">
        <v>148</v>
      </c>
      <c r="D31" s="157" t="s">
        <v>610</v>
      </c>
      <c r="E31" s="80" t="s">
        <v>377</v>
      </c>
      <c r="F31" s="258" t="s">
        <v>203</v>
      </c>
      <c r="G31" s="258" t="s">
        <v>5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95</v>
      </c>
      <c r="C32" s="157" t="s">
        <v>618</v>
      </c>
      <c r="D32" s="157" t="s">
        <v>609</v>
      </c>
      <c r="E32" s="80" t="s">
        <v>96</v>
      </c>
      <c r="F32" s="259" t="s">
        <v>30</v>
      </c>
      <c r="G32" s="295" t="s">
        <v>6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97</v>
      </c>
      <c r="C33" s="157" t="s">
        <v>148</v>
      </c>
      <c r="D33" s="158" t="s">
        <v>610</v>
      </c>
      <c r="E33" s="119" t="s">
        <v>377</v>
      </c>
      <c r="F33" s="259" t="s">
        <v>30</v>
      </c>
      <c r="G33" s="259" t="s">
        <v>29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97</v>
      </c>
      <c r="C34" s="157" t="s">
        <v>148</v>
      </c>
      <c r="D34" s="158" t="s">
        <v>610</v>
      </c>
      <c r="E34" s="168" t="s">
        <v>377</v>
      </c>
      <c r="F34" s="260" t="s">
        <v>145</v>
      </c>
      <c r="G34" s="259" t="s">
        <v>31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97</v>
      </c>
      <c r="C35" s="157" t="s">
        <v>148</v>
      </c>
      <c r="D35" s="158" t="s">
        <v>610</v>
      </c>
      <c r="E35" s="119" t="s">
        <v>377</v>
      </c>
      <c r="F35" s="259" t="s">
        <v>395</v>
      </c>
      <c r="G35" s="260" t="s">
        <v>371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457</v>
      </c>
      <c r="C36" s="157" t="s">
        <v>458</v>
      </c>
      <c r="D36" s="157" t="s">
        <v>612</v>
      </c>
      <c r="E36" s="228" t="s">
        <v>459</v>
      </c>
      <c r="F36" s="261" t="s">
        <v>144</v>
      </c>
      <c r="G36" s="261" t="s">
        <v>32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460</v>
      </c>
      <c r="C37" s="229" t="s">
        <v>149</v>
      </c>
      <c r="D37" s="229" t="s">
        <v>612</v>
      </c>
      <c r="E37" s="230" t="s">
        <v>218</v>
      </c>
      <c r="F37" s="259" t="s">
        <v>145</v>
      </c>
      <c r="G37" s="260" t="s">
        <v>31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201</v>
      </c>
      <c r="C38" s="243" t="s">
        <v>202</v>
      </c>
      <c r="D38" s="160" t="s">
        <v>611</v>
      </c>
      <c r="E38" s="370" t="s">
        <v>204</v>
      </c>
      <c r="F38" s="260" t="s">
        <v>515</v>
      </c>
      <c r="G38" s="255" t="s">
        <v>368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552</v>
      </c>
      <c r="C39" s="157" t="s">
        <v>152</v>
      </c>
      <c r="D39" s="157" t="s">
        <v>613</v>
      </c>
      <c r="E39" s="145" t="s">
        <v>220</v>
      </c>
      <c r="F39" s="261" t="s">
        <v>206</v>
      </c>
      <c r="G39" s="261" t="s">
        <v>7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60</v>
      </c>
      <c r="C40" s="157"/>
      <c r="D40" s="157"/>
      <c r="E40" s="145"/>
      <c r="F40" s="261" t="s">
        <v>62</v>
      </c>
      <c r="G40" s="261" t="s">
        <v>61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372</v>
      </c>
      <c r="C41" s="157"/>
      <c r="D41" s="157"/>
      <c r="E41" s="145"/>
      <c r="F41" s="255" t="s">
        <v>369</v>
      </c>
      <c r="G41" s="255" t="s">
        <v>537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463</v>
      </c>
      <c r="C42" s="659"/>
      <c r="D42" s="659"/>
      <c r="E42" s="660" t="s">
        <v>614</v>
      </c>
      <c r="F42" s="661"/>
      <c r="G42" s="662"/>
      <c r="H42" s="663">
        <f>I42+J42</f>
        <v>921765</v>
      </c>
      <c r="I42" s="664">
        <f>I43</f>
        <v>921765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464</v>
      </c>
      <c r="C43" s="183"/>
      <c r="D43" s="183"/>
      <c r="E43" s="188" t="s">
        <v>614</v>
      </c>
      <c r="F43" s="211"/>
      <c r="G43" s="189"/>
      <c r="H43" s="306">
        <f>I43+J43</f>
        <v>921765</v>
      </c>
      <c r="I43" s="307">
        <f>SUM(I44:I56)</f>
        <v>921765</v>
      </c>
      <c r="J43" s="216"/>
      <c r="K43" s="217"/>
    </row>
    <row r="44" spans="2:11" s="125" customFormat="1" ht="116.25" customHeight="1">
      <c r="B44" s="78" t="s">
        <v>465</v>
      </c>
      <c r="C44" s="309" t="s">
        <v>627</v>
      </c>
      <c r="D44" s="309" t="s">
        <v>441</v>
      </c>
      <c r="E44" s="310" t="s">
        <v>629</v>
      </c>
      <c r="F44" s="255" t="s">
        <v>562</v>
      </c>
      <c r="G44" s="255" t="s">
        <v>556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465</v>
      </c>
      <c r="C45" s="309" t="s">
        <v>627</v>
      </c>
      <c r="D45" s="309" t="s">
        <v>441</v>
      </c>
      <c r="E45" s="310" t="s">
        <v>629</v>
      </c>
      <c r="F45" s="257" t="s">
        <v>369</v>
      </c>
      <c r="G45" s="255" t="s">
        <v>537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376</v>
      </c>
      <c r="C46" s="242" t="s">
        <v>131</v>
      </c>
      <c r="D46" s="78" t="s">
        <v>132</v>
      </c>
      <c r="E46" s="144" t="s">
        <v>133</v>
      </c>
      <c r="F46" s="255" t="s">
        <v>381</v>
      </c>
      <c r="G46" s="255" t="s">
        <v>398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483</v>
      </c>
      <c r="C47" s="79" t="s">
        <v>484</v>
      </c>
      <c r="D47" s="79" t="s">
        <v>615</v>
      </c>
      <c r="E47" s="80" t="s">
        <v>485</v>
      </c>
      <c r="F47" s="376" t="s">
        <v>526</v>
      </c>
      <c r="G47" s="376" t="s">
        <v>522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486</v>
      </c>
      <c r="C48" s="79" t="s">
        <v>487</v>
      </c>
      <c r="D48" s="463" t="s">
        <v>616</v>
      </c>
      <c r="E48" s="464" t="s">
        <v>479</v>
      </c>
      <c r="F48" s="465"/>
      <c r="G48" s="246" t="s">
        <v>523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503</v>
      </c>
      <c r="C49" s="160" t="s">
        <v>168</v>
      </c>
      <c r="D49" s="160" t="s">
        <v>616</v>
      </c>
      <c r="E49" s="146" t="s">
        <v>243</v>
      </c>
      <c r="F49" s="255" t="s">
        <v>384</v>
      </c>
      <c r="G49" s="376" t="s">
        <v>524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539</v>
      </c>
      <c r="C50" s="157" t="s">
        <v>150</v>
      </c>
      <c r="D50" s="233">
        <v>1010</v>
      </c>
      <c r="E50" s="80" t="s">
        <v>538</v>
      </c>
      <c r="F50" s="256" t="s">
        <v>525</v>
      </c>
      <c r="G50" s="254" t="s">
        <v>523</v>
      </c>
      <c r="H50" s="311">
        <f t="shared" si="2"/>
        <v>160000</v>
      </c>
      <c r="I50" s="163">
        <v>160000</v>
      </c>
      <c r="J50" s="213"/>
      <c r="K50" s="164"/>
    </row>
    <row r="51" spans="2:11" s="125" customFormat="1" ht="123.75" customHeight="1">
      <c r="B51" s="78" t="s">
        <v>541</v>
      </c>
      <c r="C51" s="78" t="s">
        <v>509</v>
      </c>
      <c r="D51" s="78" t="s">
        <v>186</v>
      </c>
      <c r="E51" s="144" t="s">
        <v>511</v>
      </c>
      <c r="F51" s="373" t="s">
        <v>373</v>
      </c>
      <c r="G51" s="254" t="s">
        <v>527</v>
      </c>
      <c r="H51" s="311">
        <f t="shared" si="2"/>
        <v>127740</v>
      </c>
      <c r="I51" s="159">
        <v>127740</v>
      </c>
      <c r="J51" s="124"/>
      <c r="K51" s="164"/>
    </row>
    <row r="52" spans="2:11" s="125" customFormat="1" ht="125.25" customHeight="1">
      <c r="B52" s="78" t="s">
        <v>541</v>
      </c>
      <c r="C52" s="78" t="s">
        <v>509</v>
      </c>
      <c r="D52" s="78" t="s">
        <v>186</v>
      </c>
      <c r="E52" s="144" t="s">
        <v>511</v>
      </c>
      <c r="F52" s="255" t="s">
        <v>528</v>
      </c>
      <c r="G52" s="254" t="s">
        <v>529</v>
      </c>
      <c r="H52" s="311">
        <f t="shared" si="2"/>
        <v>54000</v>
      </c>
      <c r="I52" s="153">
        <v>54000</v>
      </c>
      <c r="J52" s="120"/>
      <c r="K52" s="164"/>
    </row>
    <row r="53" spans="1:11" ht="147" customHeight="1">
      <c r="A53" s="106"/>
      <c r="B53" s="78" t="s">
        <v>541</v>
      </c>
      <c r="C53" s="78" t="s">
        <v>509</v>
      </c>
      <c r="D53" s="78" t="s">
        <v>186</v>
      </c>
      <c r="E53" s="144" t="s">
        <v>511</v>
      </c>
      <c r="F53" s="374" t="s">
        <v>530</v>
      </c>
      <c r="G53" s="254" t="s">
        <v>531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541</v>
      </c>
      <c r="C54" s="78" t="s">
        <v>509</v>
      </c>
      <c r="D54" s="78" t="s">
        <v>186</v>
      </c>
      <c r="E54" s="144" t="s">
        <v>511</v>
      </c>
      <c r="F54" s="374" t="s">
        <v>532</v>
      </c>
      <c r="G54" s="254" t="s">
        <v>533</v>
      </c>
      <c r="H54" s="311">
        <f t="shared" si="2"/>
        <v>196232</v>
      </c>
      <c r="I54" s="126">
        <v>196232</v>
      </c>
      <c r="J54" s="126"/>
      <c r="K54" s="165"/>
    </row>
    <row r="55" spans="1:11" ht="75" customHeight="1">
      <c r="A55" s="106"/>
      <c r="B55" s="78" t="s">
        <v>541</v>
      </c>
      <c r="C55" s="78" t="s">
        <v>509</v>
      </c>
      <c r="D55" s="78" t="s">
        <v>186</v>
      </c>
      <c r="E55" s="144" t="s">
        <v>511</v>
      </c>
      <c r="F55" s="375" t="s">
        <v>367</v>
      </c>
      <c r="G55" s="254" t="s">
        <v>366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541</v>
      </c>
      <c r="C56" s="78" t="s">
        <v>509</v>
      </c>
      <c r="D56" s="78" t="s">
        <v>186</v>
      </c>
      <c r="E56" s="144" t="s">
        <v>511</v>
      </c>
      <c r="F56" s="375" t="s">
        <v>534</v>
      </c>
      <c r="G56" s="254" t="s">
        <v>535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199</v>
      </c>
      <c r="C57" s="191"/>
      <c r="D57" s="191"/>
      <c r="E57" s="179" t="s">
        <v>619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200</v>
      </c>
      <c r="C58" s="183"/>
      <c r="D58" s="183"/>
      <c r="E58" s="188" t="s">
        <v>619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382</v>
      </c>
      <c r="C59" s="78" t="s">
        <v>627</v>
      </c>
      <c r="D59" s="78" t="s">
        <v>441</v>
      </c>
      <c r="E59" s="144" t="s">
        <v>629</v>
      </c>
      <c r="F59" s="257" t="s">
        <v>369</v>
      </c>
      <c r="G59" s="255" t="s">
        <v>537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548</v>
      </c>
      <c r="D60" s="157" t="s">
        <v>244</v>
      </c>
      <c r="E60" s="252" t="s">
        <v>550</v>
      </c>
      <c r="F60" s="259" t="s">
        <v>515</v>
      </c>
      <c r="G60" s="255" t="s">
        <v>368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548</v>
      </c>
      <c r="D61" s="157" t="s">
        <v>244</v>
      </c>
      <c r="E61" s="252" t="s">
        <v>550</v>
      </c>
      <c r="F61" s="376" t="s">
        <v>239</v>
      </c>
      <c r="G61" s="376" t="s">
        <v>648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548</v>
      </c>
      <c r="D62" s="157" t="s">
        <v>244</v>
      </c>
      <c r="E62" s="252" t="s">
        <v>550</v>
      </c>
      <c r="F62" s="253" t="s">
        <v>520</v>
      </c>
      <c r="G62" s="253" t="s">
        <v>521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467</v>
      </c>
      <c r="C63" s="191"/>
      <c r="D63" s="191"/>
      <c r="E63" s="179" t="s">
        <v>622</v>
      </c>
      <c r="F63" s="192"/>
      <c r="G63" s="192"/>
      <c r="H63" s="192">
        <f t="shared" si="3"/>
        <v>316500</v>
      </c>
      <c r="I63" s="214">
        <f>I64</f>
        <v>316500</v>
      </c>
      <c r="J63" s="214"/>
      <c r="K63" s="215"/>
    </row>
    <row r="64" spans="1:11" ht="64.5" customHeight="1">
      <c r="A64" s="106"/>
      <c r="B64" s="456" t="s">
        <v>468</v>
      </c>
      <c r="C64" s="495"/>
      <c r="D64" s="495"/>
      <c r="E64" s="496" t="s">
        <v>245</v>
      </c>
      <c r="F64" s="470"/>
      <c r="G64" s="470"/>
      <c r="H64" s="470">
        <f t="shared" si="3"/>
        <v>316500</v>
      </c>
      <c r="I64" s="471">
        <f>I65+I66+I67+I68+I69+H70</f>
        <v>316500</v>
      </c>
      <c r="J64" s="471"/>
      <c r="K64" s="472"/>
    </row>
    <row r="65" spans="1:11" ht="74.25" customHeight="1">
      <c r="A65" s="106"/>
      <c r="B65" s="78" t="s">
        <v>469</v>
      </c>
      <c r="C65" s="78" t="s">
        <v>627</v>
      </c>
      <c r="D65" s="78" t="s">
        <v>441</v>
      </c>
      <c r="E65" s="144" t="s">
        <v>629</v>
      </c>
      <c r="F65" s="368" t="s">
        <v>536</v>
      </c>
      <c r="G65" s="368" t="s">
        <v>537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111</v>
      </c>
      <c r="C66" s="78" t="s">
        <v>112</v>
      </c>
      <c r="D66" s="78" t="s">
        <v>108</v>
      </c>
      <c r="E66" s="144" t="s">
        <v>113</v>
      </c>
      <c r="F66" s="368" t="s">
        <v>114</v>
      </c>
      <c r="G66" s="473" t="s">
        <v>559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111</v>
      </c>
      <c r="C67" s="78" t="s">
        <v>112</v>
      </c>
      <c r="D67" s="78" t="s">
        <v>108</v>
      </c>
      <c r="E67" s="144" t="s">
        <v>113</v>
      </c>
      <c r="F67" s="368" t="s">
        <v>64</v>
      </c>
      <c r="G67" s="473" t="s">
        <v>50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564</v>
      </c>
      <c r="C68" s="78" t="s">
        <v>360</v>
      </c>
      <c r="D68" s="78" t="s">
        <v>108</v>
      </c>
      <c r="E68" s="145" t="s">
        <v>599</v>
      </c>
      <c r="F68" s="368" t="s">
        <v>567</v>
      </c>
      <c r="G68" s="473" t="s">
        <v>565</v>
      </c>
      <c r="H68" s="474">
        <f>I68+J68</f>
        <v>150000</v>
      </c>
      <c r="I68" s="247">
        <v>150000</v>
      </c>
      <c r="J68" s="247"/>
      <c r="K68" s="165"/>
    </row>
    <row r="69" spans="1:11" ht="150.75" customHeight="1">
      <c r="A69" s="106"/>
      <c r="B69" s="78" t="s">
        <v>564</v>
      </c>
      <c r="C69" s="78" t="s">
        <v>360</v>
      </c>
      <c r="D69" s="78" t="s">
        <v>108</v>
      </c>
      <c r="E69" s="145" t="s">
        <v>599</v>
      </c>
      <c r="F69" s="368" t="s">
        <v>572</v>
      </c>
      <c r="G69" s="473" t="s">
        <v>566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564</v>
      </c>
      <c r="C70" s="78" t="s">
        <v>360</v>
      </c>
      <c r="D70" s="78" t="s">
        <v>108</v>
      </c>
      <c r="E70" s="145" t="s">
        <v>599</v>
      </c>
      <c r="F70" s="368" t="s">
        <v>235</v>
      </c>
      <c r="G70" s="473" t="s">
        <v>234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109</v>
      </c>
      <c r="F71" s="369"/>
      <c r="G71" s="397"/>
      <c r="H71" s="398">
        <f t="shared" si="3"/>
        <v>12189668</v>
      </c>
      <c r="I71" s="399">
        <f>I63+I57+I42+I29+I7</f>
        <v>11943128</v>
      </c>
      <c r="J71" s="399">
        <f>J63+J57+J42+J29+J7</f>
        <v>246540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432</v>
      </c>
      <c r="F73" s="105"/>
      <c r="G73" s="105"/>
      <c r="H73" s="105"/>
      <c r="I73" s="131"/>
      <c r="J73" s="453" t="s">
        <v>242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660</v>
      </c>
      <c r="E1" s="424"/>
      <c r="F1" s="424"/>
    </row>
    <row r="2" spans="2:10" ht="75" customHeight="1">
      <c r="B2" s="786" t="s">
        <v>292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296</v>
      </c>
      <c r="C4" s="787" t="s">
        <v>9</v>
      </c>
      <c r="D4" s="789" t="s">
        <v>10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33</v>
      </c>
      <c r="C7" s="401" t="s">
        <v>11</v>
      </c>
      <c r="D7" s="402" t="s">
        <v>40</v>
      </c>
    </row>
    <row r="8" spans="1:4" s="117" customFormat="1" ht="64.5" customHeight="1">
      <c r="A8" s="111"/>
      <c r="B8" s="403" t="s">
        <v>34</v>
      </c>
      <c r="C8" s="404" t="s">
        <v>267</v>
      </c>
      <c r="D8" s="405" t="s">
        <v>439</v>
      </c>
    </row>
    <row r="9" spans="1:4" s="117" customFormat="1" ht="69.75" customHeight="1">
      <c r="A9" s="111"/>
      <c r="B9" s="400" t="s">
        <v>35</v>
      </c>
      <c r="C9" s="406" t="s">
        <v>48</v>
      </c>
      <c r="D9" s="783" t="s">
        <v>80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36</v>
      </c>
      <c r="C11" s="409" t="s">
        <v>408</v>
      </c>
      <c r="D11" s="784"/>
    </row>
    <row r="12" spans="1:4" s="117" customFormat="1" ht="79.5" customHeight="1">
      <c r="A12" s="111"/>
      <c r="B12" s="400" t="s">
        <v>37</v>
      </c>
      <c r="C12" s="410" t="s">
        <v>332</v>
      </c>
      <c r="D12" s="784"/>
    </row>
    <row r="13" spans="1:4" s="117" customFormat="1" ht="95.25" customHeight="1" hidden="1">
      <c r="A13" s="111"/>
      <c r="B13" s="346" t="s">
        <v>596</v>
      </c>
      <c r="C13" s="157" t="s">
        <v>597</v>
      </c>
      <c r="D13" s="784"/>
    </row>
    <row r="14" spans="1:4" s="117" customFormat="1" ht="155.25" customHeight="1">
      <c r="A14" s="111"/>
      <c r="B14" s="400" t="s">
        <v>38</v>
      </c>
      <c r="C14" s="425" t="s">
        <v>79</v>
      </c>
      <c r="D14" s="785"/>
    </row>
    <row r="15" spans="1:4" s="117" customFormat="1" ht="95.25" customHeight="1">
      <c r="A15" s="111"/>
      <c r="B15" s="400" t="s">
        <v>39</v>
      </c>
      <c r="C15" s="410" t="s">
        <v>115</v>
      </c>
      <c r="D15" s="411" t="s">
        <v>439</v>
      </c>
    </row>
    <row r="16" spans="1:4" s="117" customFormat="1" ht="65.25" customHeight="1">
      <c r="A16" s="111"/>
      <c r="B16" s="412" t="s">
        <v>41</v>
      </c>
      <c r="C16" s="413" t="s">
        <v>23</v>
      </c>
      <c r="D16" s="411" t="s">
        <v>439</v>
      </c>
    </row>
    <row r="17" spans="1:4" s="117" customFormat="1" ht="74.25" customHeight="1" thickBot="1">
      <c r="A17" s="111"/>
      <c r="B17" s="414" t="s">
        <v>42</v>
      </c>
      <c r="C17" s="415" t="s">
        <v>24</v>
      </c>
      <c r="D17" s="411" t="s">
        <v>81</v>
      </c>
    </row>
    <row r="18" spans="1:10" s="117" customFormat="1" ht="123" customHeight="1" thickBot="1">
      <c r="A18" s="111"/>
      <c r="B18" s="414" t="s">
        <v>43</v>
      </c>
      <c r="C18" s="416" t="s">
        <v>116</v>
      </c>
      <c r="D18" s="402" t="s">
        <v>82</v>
      </c>
      <c r="J18" s="297"/>
    </row>
    <row r="19" spans="1:4" s="117" customFormat="1" ht="154.5" customHeight="1">
      <c r="A19" s="111"/>
      <c r="B19" s="414" t="s">
        <v>44</v>
      </c>
      <c r="C19" s="426" t="s">
        <v>25</v>
      </c>
      <c r="D19" s="402" t="s">
        <v>83</v>
      </c>
    </row>
    <row r="20" spans="2:4" s="121" customFormat="1" ht="65.25" customHeight="1">
      <c r="B20" s="419" t="s">
        <v>45</v>
      </c>
      <c r="C20" s="422" t="s">
        <v>259</v>
      </c>
      <c r="D20" s="411" t="s">
        <v>84</v>
      </c>
    </row>
    <row r="21" spans="2:4" s="122" customFormat="1" ht="47.25" customHeight="1">
      <c r="B21" s="420" t="s">
        <v>46</v>
      </c>
      <c r="C21" s="409" t="s">
        <v>26</v>
      </c>
      <c r="D21" s="417" t="s">
        <v>439</v>
      </c>
    </row>
    <row r="22" spans="1:4" ht="86.25" customHeight="1" thickBot="1">
      <c r="A22" s="106"/>
      <c r="B22" s="421" t="s">
        <v>47</v>
      </c>
      <c r="C22" s="423" t="s">
        <v>117</v>
      </c>
      <c r="D22" s="418" t="s">
        <v>83</v>
      </c>
    </row>
    <row r="23" spans="2:4" s="319" customFormat="1" ht="56.25" customHeight="1">
      <c r="B23" s="320"/>
      <c r="C23" s="452" t="s">
        <v>432</v>
      </c>
      <c r="D23" s="454" t="s">
        <v>242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240</v>
      </c>
      <c r="C40" s="317"/>
      <c r="D40" s="318"/>
    </row>
    <row r="41" spans="1:4" ht="21" hidden="1" thickBot="1">
      <c r="A41" s="106"/>
      <c r="B41" s="248" t="s">
        <v>241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659</v>
      </c>
    </row>
    <row r="2" spans="2:13" ht="75" customHeight="1">
      <c r="B2" s="776" t="s">
        <v>293</v>
      </c>
      <c r="C2" s="776"/>
      <c r="D2" s="776"/>
      <c r="E2" s="776"/>
      <c r="F2" s="776"/>
      <c r="G2" s="776"/>
      <c r="M2" s="108"/>
    </row>
    <row r="3" spans="3:19" ht="21" customHeight="1" thickBot="1">
      <c r="C3" s="109">
        <v>25539000000</v>
      </c>
      <c r="D3" s="109"/>
      <c r="E3" s="778"/>
      <c r="F3" s="778"/>
      <c r="G3" s="778"/>
      <c r="S3" s="166"/>
    </row>
    <row r="4" spans="2:7" ht="92.25" customHeight="1">
      <c r="B4" s="791" t="s">
        <v>0</v>
      </c>
      <c r="C4" s="791" t="s">
        <v>643</v>
      </c>
      <c r="D4" s="791" t="s">
        <v>1</v>
      </c>
      <c r="E4" s="774" t="s">
        <v>642</v>
      </c>
      <c r="F4" s="781" t="s">
        <v>451</v>
      </c>
      <c r="G4" s="771" t="s">
        <v>246</v>
      </c>
    </row>
    <row r="5" spans="2:7" ht="35.25" customHeight="1" thickBot="1">
      <c r="B5" s="792"/>
      <c r="C5" s="792"/>
      <c r="D5" s="792"/>
      <c r="E5" s="775"/>
      <c r="F5" s="782"/>
      <c r="G5" s="772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623</v>
      </c>
      <c r="C7" s="206"/>
      <c r="D7" s="206"/>
      <c r="E7" s="207" t="s">
        <v>608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624</v>
      </c>
      <c r="C8" s="209"/>
      <c r="D8" s="209"/>
      <c r="E8" s="210" t="s">
        <v>608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201</v>
      </c>
      <c r="C9" s="243" t="s">
        <v>202</v>
      </c>
      <c r="D9" s="160" t="s">
        <v>611</v>
      </c>
      <c r="E9" s="370" t="s">
        <v>204</v>
      </c>
      <c r="F9" s="255" t="s">
        <v>364</v>
      </c>
      <c r="G9" s="153">
        <v>25000</v>
      </c>
    </row>
    <row r="10" spans="1:7" s="117" customFormat="1" ht="86.25" customHeight="1" thickBot="1">
      <c r="A10" s="111"/>
      <c r="B10" s="316" t="s">
        <v>199</v>
      </c>
      <c r="C10" s="191"/>
      <c r="D10" s="191"/>
      <c r="E10" s="179" t="s">
        <v>619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200</v>
      </c>
      <c r="C11" s="183"/>
      <c r="D11" s="183"/>
      <c r="E11" s="188" t="s">
        <v>619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548</v>
      </c>
      <c r="D12" s="157" t="s">
        <v>244</v>
      </c>
      <c r="E12" s="252" t="s">
        <v>550</v>
      </c>
      <c r="F12" s="255" t="s">
        <v>365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109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432</v>
      </c>
      <c r="F15" s="105"/>
      <c r="G15" s="453" t="s">
        <v>242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2020-11-20T09:11:54Z</cp:lastPrinted>
  <dcterms:created xsi:type="dcterms:W3CDTF">2004-10-20T08:35:41Z</dcterms:created>
  <dcterms:modified xsi:type="dcterms:W3CDTF">2020-11-20T09:11:58Z</dcterms:modified>
  <cp:category/>
  <cp:version/>
  <cp:contentType/>
  <cp:contentStatus/>
</cp:coreProperties>
</file>